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ák\Desktop\"/>
    </mc:Choice>
  </mc:AlternateContent>
  <bookViews>
    <workbookView xWindow="0" yWindow="0" windowWidth="20490" windowHeight="7755" firstSheet="1" activeTab="1"/>
  </bookViews>
  <sheets>
    <sheet name="alapadatok" sheetId="7" r:id="rId1"/>
    <sheet name="altisk_gimn" sheetId="1" r:id="rId2"/>
    <sheet name="Munka1" sheetId="13" r:id="rId3"/>
    <sheet name="Munka2" sheetId="14" r:id="rId4"/>
    <sheet name="Munka3" sheetId="15" r:id="rId5"/>
    <sheet name="Munka4" sheetId="16" r:id="rId6"/>
    <sheet name="Munka5" sheetId="17" r:id="rId7"/>
    <sheet name="kollegium" sheetId="10" r:id="rId8"/>
    <sheet name="SNI névsor" sheetId="8" r:id="rId9"/>
    <sheet name="Habilitáció számláló" sheetId="9" state="hidden" r:id="rId10"/>
    <sheet name="Kitöltési útmutató" sheetId="6" r:id="rId11"/>
    <sheet name="Kitöltési útmutató - kollégium" sheetId="11" r:id="rId12"/>
    <sheet name="Segédlet - kollégium" sheetId="12" r:id="rId13"/>
    <sheet name="Segéd1" sheetId="4" r:id="rId14"/>
    <sheet name="Segéd2" sheetId="5" state="hidden" r:id="rId15"/>
  </sheets>
  <definedNames>
    <definedName name="_xlnm.Print_Titles" localSheetId="1">altisk_gimn!$1:$7</definedName>
    <definedName name="_xlnm.Print_Titles" localSheetId="8">'SNI névsor'!$1:$2</definedName>
    <definedName name="_xlnm.Print_Area" localSheetId="7">kollegium!$A$1:$AI$217</definedName>
    <definedName name="_xlnm.Print_Area" localSheetId="12">'Segédlet - kollégium'!$A$1:$C$27</definedName>
    <definedName name="_xlnm.Print_Area" localSheetId="8">'SNI névsor'!$A$1:$I$65</definedName>
  </definedNames>
  <calcPr calcId="152511"/>
</workbook>
</file>

<file path=xl/calcChain.xml><?xml version="1.0" encoding="utf-8"?>
<calcChain xmlns="http://schemas.openxmlformats.org/spreadsheetml/2006/main">
  <c r="F231" i="10" l="1"/>
  <c r="G228" i="10" s="1"/>
  <c r="AF190" i="10"/>
  <c r="AD190" i="10"/>
  <c r="AB190" i="10"/>
  <c r="AA190" i="10"/>
  <c r="Z190" i="10"/>
  <c r="Y190" i="10"/>
  <c r="X190" i="10"/>
  <c r="W190" i="10"/>
  <c r="V190" i="10"/>
  <c r="U190" i="10"/>
  <c r="T190" i="10"/>
  <c r="S190" i="10"/>
  <c r="R190" i="10"/>
  <c r="Q190" i="10"/>
  <c r="P190" i="10"/>
  <c r="O190" i="10"/>
  <c r="N190" i="10"/>
  <c r="M190" i="10"/>
  <c r="L190" i="10"/>
  <c r="K190" i="10"/>
  <c r="J190" i="10"/>
  <c r="I190" i="10"/>
  <c r="AC182" i="10"/>
  <c r="AE182" i="10" s="1"/>
  <c r="AC174" i="10"/>
  <c r="AE174" i="10" s="1"/>
  <c r="AC166" i="10"/>
  <c r="AE166" i="10" s="1"/>
  <c r="AC158" i="10"/>
  <c r="AE158" i="10" s="1"/>
  <c r="AC150" i="10"/>
  <c r="AE150" i="10" s="1"/>
  <c r="AC142" i="10"/>
  <c r="AE142" i="10" s="1"/>
  <c r="AC134" i="10"/>
  <c r="AE134" i="10" s="1"/>
  <c r="AC126" i="10"/>
  <c r="AE126" i="10" s="1"/>
  <c r="AC118" i="10"/>
  <c r="AE118" i="10" s="1"/>
  <c r="AC110" i="10"/>
  <c r="AE110" i="10" s="1"/>
  <c r="AC102" i="10"/>
  <c r="AE102" i="10" s="1"/>
  <c r="AC94" i="10"/>
  <c r="AE94" i="10" s="1"/>
  <c r="AC86" i="10"/>
  <c r="AE86" i="10" s="1"/>
  <c r="AC78" i="10"/>
  <c r="AE78" i="10" s="1"/>
  <c r="AC70" i="10"/>
  <c r="AE70" i="10" s="1"/>
  <c r="AC62" i="10"/>
  <c r="AE62" i="10" s="1"/>
  <c r="AC54" i="10"/>
  <c r="AE54" i="10" s="1"/>
  <c r="AC46" i="10"/>
  <c r="AE46" i="10" s="1"/>
  <c r="AC38" i="10"/>
  <c r="AE38" i="10" s="1"/>
  <c r="AC30" i="10"/>
  <c r="AE30" i="10" s="1"/>
  <c r="AC22" i="10"/>
  <c r="AE22" i="10" s="1"/>
  <c r="AC14" i="10"/>
  <c r="AE14" i="10" s="1"/>
  <c r="AC6" i="10"/>
  <c r="AE6" i="10" s="1"/>
  <c r="AC192" i="10" l="1"/>
  <c r="D14" i="10"/>
  <c r="AG14" i="10"/>
  <c r="D46" i="10"/>
  <c r="AG46" i="10"/>
  <c r="D78" i="10"/>
  <c r="AG78" i="10"/>
  <c r="D110" i="10"/>
  <c r="AG110" i="10"/>
  <c r="D6" i="10"/>
  <c r="D190" i="10" s="1"/>
  <c r="AE190" i="10"/>
  <c r="AG6" i="10"/>
  <c r="D22" i="10"/>
  <c r="AG22" i="10"/>
  <c r="D38" i="10"/>
  <c r="AG38" i="10"/>
  <c r="D54" i="10"/>
  <c r="AG54" i="10"/>
  <c r="D70" i="10"/>
  <c r="AG70" i="10"/>
  <c r="D86" i="10"/>
  <c r="AG86" i="10"/>
  <c r="D102" i="10"/>
  <c r="AG102" i="10"/>
  <c r="D118" i="10"/>
  <c r="AG118" i="10"/>
  <c r="D134" i="10"/>
  <c r="AG134" i="10"/>
  <c r="D150" i="10"/>
  <c r="AG150" i="10"/>
  <c r="D166" i="10"/>
  <c r="AG166" i="10"/>
  <c r="D182" i="10"/>
  <c r="AG182" i="10"/>
  <c r="D30" i="10"/>
  <c r="AG30" i="10"/>
  <c r="D62" i="10"/>
  <c r="AG62" i="10"/>
  <c r="D94" i="10"/>
  <c r="AG94" i="10"/>
  <c r="D126" i="10"/>
  <c r="AG126" i="10"/>
  <c r="D142" i="10"/>
  <c r="AG142" i="10"/>
  <c r="D158" i="10"/>
  <c r="AG158" i="10"/>
  <c r="D174" i="10"/>
  <c r="AG174" i="10"/>
  <c r="AC190" i="10"/>
  <c r="AG190" i="10" l="1"/>
  <c r="B2" i="9" l="1"/>
  <c r="AK18" i="1" l="1"/>
  <c r="AK28" i="1"/>
  <c r="AK38" i="1"/>
  <c r="AK48" i="1"/>
  <c r="AK58" i="1"/>
  <c r="AK68" i="1"/>
  <c r="AK78" i="1"/>
  <c r="AK88" i="1"/>
  <c r="AK98" i="1"/>
  <c r="AK108" i="1"/>
  <c r="AK118" i="1"/>
  <c r="AK128" i="1"/>
  <c r="AK138" i="1"/>
  <c r="AK148" i="1"/>
  <c r="AK158" i="1"/>
  <c r="AK168" i="1"/>
  <c r="AK178" i="1"/>
  <c r="AK8" i="1"/>
  <c r="AJ188" i="1" l="1"/>
  <c r="AH188" i="1" l="1"/>
  <c r="AF188" i="1"/>
  <c r="BB188" i="1"/>
  <c r="BE188" i="1"/>
  <c r="I188" i="1"/>
  <c r="BG18" i="1"/>
  <c r="BG28" i="1"/>
  <c r="BG38" i="1"/>
  <c r="BG48" i="1"/>
  <c r="BG58" i="1"/>
  <c r="BG68" i="1"/>
  <c r="BG78" i="1"/>
  <c r="BG88" i="1"/>
  <c r="BG98" i="1"/>
  <c r="BG108" i="1"/>
  <c r="BG118" i="1"/>
  <c r="BG128" i="1"/>
  <c r="BG138" i="1"/>
  <c r="BG148" i="1"/>
  <c r="BG158" i="1"/>
  <c r="BG168" i="1"/>
  <c r="BG178" i="1"/>
  <c r="BG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AI188" i="1"/>
  <c r="AG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BC18" i="1" l="1"/>
  <c r="BD18" i="1" s="1"/>
  <c r="BC28" i="1"/>
  <c r="BC38" i="1"/>
  <c r="BD38" i="1" s="1"/>
  <c r="K38" i="1" s="1"/>
  <c r="BC48" i="1"/>
  <c r="BD48" i="1" s="1"/>
  <c r="K48" i="1" s="1"/>
  <c r="BC58" i="1"/>
  <c r="BD58" i="1" s="1"/>
  <c r="K58" i="1" s="1"/>
  <c r="BC68" i="1"/>
  <c r="BD68" i="1" s="1"/>
  <c r="BC78" i="1"/>
  <c r="BD78" i="1" s="1"/>
  <c r="K78" i="1" s="1"/>
  <c r="BC88" i="1"/>
  <c r="BD88" i="1" s="1"/>
  <c r="K88" i="1" s="1"/>
  <c r="BC98" i="1"/>
  <c r="BD98" i="1" s="1"/>
  <c r="K98" i="1" s="1"/>
  <c r="BD108" i="1"/>
  <c r="BC118" i="1"/>
  <c r="BD118" i="1" s="1"/>
  <c r="K118" i="1" s="1"/>
  <c r="BC128" i="1"/>
  <c r="BD128" i="1" s="1"/>
  <c r="K128" i="1" s="1"/>
  <c r="BC138" i="1"/>
  <c r="BD138" i="1" s="1"/>
  <c r="K138" i="1" s="1"/>
  <c r="BC148" i="1"/>
  <c r="BD148" i="1" s="1"/>
  <c r="BC158" i="1"/>
  <c r="BD158" i="1" s="1"/>
  <c r="K158" i="1" s="1"/>
  <c r="BC168" i="1"/>
  <c r="BD168" i="1" s="1"/>
  <c r="K168" i="1" s="1"/>
  <c r="BC178" i="1"/>
  <c r="BD178" i="1" s="1"/>
  <c r="K178" i="1" s="1"/>
  <c r="BD28" i="1"/>
  <c r="BF28" i="1" l="1"/>
  <c r="K28" i="1"/>
  <c r="BF148" i="1"/>
  <c r="K148" i="1"/>
  <c r="BF108" i="1"/>
  <c r="K108" i="1" s="1"/>
  <c r="BF68" i="1"/>
  <c r="K68" i="1"/>
  <c r="BF18" i="1"/>
  <c r="K18" i="1" s="1"/>
  <c r="BF168" i="1"/>
  <c r="BF128" i="1"/>
  <c r="BF88" i="1"/>
  <c r="BF48" i="1"/>
  <c r="BF158" i="1"/>
  <c r="BF118" i="1"/>
  <c r="BF78" i="1"/>
  <c r="BF38" i="1"/>
  <c r="BF178" i="1"/>
  <c r="BF138" i="1"/>
  <c r="BF98" i="1"/>
  <c r="BF58" i="1"/>
  <c r="H49" i="9"/>
  <c r="G49" i="9"/>
  <c r="F49" i="9"/>
  <c r="E49" i="9"/>
  <c r="D49" i="9"/>
  <c r="BC8" i="1" l="1"/>
  <c r="BC188" i="1" s="1"/>
  <c r="BD8" i="1" l="1"/>
  <c r="BF8" i="1" l="1"/>
  <c r="K8" i="1" s="1"/>
  <c r="K188" i="1" s="1"/>
  <c r="J7" i="7" s="1"/>
  <c r="C5" i="7"/>
  <c r="C4" i="7"/>
  <c r="B1" i="9" l="1"/>
  <c r="A1" i="10"/>
  <c r="C1" i="1"/>
  <c r="C1" i="8"/>
  <c r="BH188" i="1" l="1"/>
  <c r="AL188" i="1"/>
  <c r="L188" i="1"/>
  <c r="BG188" i="1" l="1"/>
  <c r="AK188" i="1" l="1"/>
  <c r="BF188" i="1" l="1"/>
  <c r="BD188" i="1"/>
  <c r="BD189" i="1" s="1"/>
  <c r="BD190" i="1" s="1"/>
</calcChain>
</file>

<file path=xl/sharedStrings.xml><?xml version="1.0" encoding="utf-8"?>
<sst xmlns="http://schemas.openxmlformats.org/spreadsheetml/2006/main" count="1900" uniqueCount="1068">
  <si>
    <t>Intézmény neve:</t>
  </si>
  <si>
    <t>Ssz.</t>
  </si>
  <si>
    <t>Órakedvezmény</t>
  </si>
  <si>
    <t>jogcíme</t>
  </si>
  <si>
    <t>óraszáma</t>
  </si>
  <si>
    <t>Pedagógus osztálya</t>
  </si>
  <si>
    <t>Egyéb foglalkozás</t>
  </si>
  <si>
    <t>Megjegyzés</t>
  </si>
  <si>
    <t>Óratervi  órák száma összesen</t>
  </si>
  <si>
    <t>napközi</t>
  </si>
  <si>
    <t>tanulószoba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</si>
  <si>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</si>
  <si>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</si>
  <si>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</si>
  <si>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</si>
  <si>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</si>
  <si>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</si>
  <si>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</si>
  <si>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</si>
  <si>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Dátum: </t>
  </si>
  <si>
    <t>intézményvezető</t>
  </si>
  <si>
    <t>tankerületi igazgató</t>
  </si>
  <si>
    <t xml:space="preserve">Tanév évszáma: </t>
  </si>
  <si>
    <t>Áttanítás  óraszáma</t>
  </si>
  <si>
    <t>összesen</t>
  </si>
  <si>
    <t>Megbízási szerződéssel ellátott óraszám</t>
  </si>
  <si>
    <t>Kovácsné Horváth Éva</t>
  </si>
  <si>
    <t>dr. Gruberné Kis-Pál Andrea</t>
  </si>
  <si>
    <t>P.H.</t>
  </si>
  <si>
    <t>SSz.</t>
  </si>
  <si>
    <t>Kulcs</t>
  </si>
  <si>
    <t>OM</t>
  </si>
  <si>
    <t>KLIK Azon.</t>
  </si>
  <si>
    <t>KIR Azon.</t>
  </si>
  <si>
    <t>Intézmény neve</t>
  </si>
  <si>
    <t>Feladatellátási hely neve</t>
  </si>
  <si>
    <t>Címe</t>
  </si>
  <si>
    <t>Település</t>
  </si>
  <si>
    <t>HSZ.</t>
  </si>
  <si>
    <t>Fenntartó</t>
  </si>
  <si>
    <t>Intézményvezető neve</t>
  </si>
  <si>
    <t>Beosztása</t>
  </si>
  <si>
    <t>034109</t>
  </si>
  <si>
    <t>001</t>
  </si>
  <si>
    <t>Gamási Általános Iskola</t>
  </si>
  <si>
    <t>8685 Gamás, Fő utca 94.</t>
  </si>
  <si>
    <t>Gamás</t>
  </si>
  <si>
    <t>157</t>
  </si>
  <si>
    <t>KLIK</t>
  </si>
  <si>
    <t>Jeszenszky Gábor</t>
  </si>
  <si>
    <t>034006</t>
  </si>
  <si>
    <t>Balatonfenyvesi Fekete István Általános Iskola</t>
  </si>
  <si>
    <t>8646 Balatonfenyves, Kölcsey utca 38-39.</t>
  </si>
  <si>
    <t>Balatonfenyves</t>
  </si>
  <si>
    <t>3993</t>
  </si>
  <si>
    <t>040064</t>
  </si>
  <si>
    <t>013</t>
  </si>
  <si>
    <t>Fonyódi Alapfokú Művészeti Iskola</t>
  </si>
  <si>
    <t>8640 Fonyód, Bartók Béla utca 22.</t>
  </si>
  <si>
    <t>Fonyód</t>
  </si>
  <si>
    <t>6440</t>
  </si>
  <si>
    <t>Önk.</t>
  </si>
  <si>
    <t>Kissné Poprádi Enikő</t>
  </si>
  <si>
    <t>012</t>
  </si>
  <si>
    <t>Fekete István Általános Iskola és Könyvtár</t>
  </si>
  <si>
    <t>kihelyezett AMI az általános iskolában</t>
  </si>
  <si>
    <t>014</t>
  </si>
  <si>
    <t>Alapfokú Művészeti Iskola</t>
  </si>
  <si>
    <t>8640 Fonyód, Fő utca 4.</t>
  </si>
  <si>
    <t>6722</t>
  </si>
  <si>
    <t>társastánc oktatás egy teremben</t>
  </si>
  <si>
    <t>040683</t>
  </si>
  <si>
    <t>Boglári Kollégium</t>
  </si>
  <si>
    <t>8630 Balatonboglár, Mátyás király utca 12.</t>
  </si>
  <si>
    <t>Balatonboglár</t>
  </si>
  <si>
    <t>79/1</t>
  </si>
  <si>
    <t>Gáspár László</t>
  </si>
  <si>
    <t>034145</t>
  </si>
  <si>
    <t>Mátyás Király Gimnázium</t>
  </si>
  <si>
    <t>8640 Fonyód, Hunyadi János utca 3.</t>
  </si>
  <si>
    <t>8116/1</t>
  </si>
  <si>
    <t>Bántó Zsuzsanna Magdolna</t>
  </si>
  <si>
    <t>002</t>
  </si>
  <si>
    <t>Mátyás Király Gimnázium Vitorlás utcai Telephelye</t>
  </si>
  <si>
    <t>8640 Fonyód, Vitorlás utca 1.</t>
  </si>
  <si>
    <t>A Vitorlás utca helyszín Fonyód Város tulajdonában áll, a Gimnázium ősszel és tavasszal összevont testnevelés órák tartására használja: vízbiztonság megszerzésére.</t>
  </si>
  <si>
    <t>9.</t>
  </si>
  <si>
    <t>038556</t>
  </si>
  <si>
    <t>8698 Somogyvár, Kaposvári utca 4.</t>
  </si>
  <si>
    <t>Somogyvár</t>
  </si>
  <si>
    <t>617/1</t>
  </si>
  <si>
    <t>Tóth László</t>
  </si>
  <si>
    <t>10.</t>
  </si>
  <si>
    <t>8698 Somogyvár, Kossuth Lajos utca 7.</t>
  </si>
  <si>
    <t>20</t>
  </si>
  <si>
    <t>11.</t>
  </si>
  <si>
    <t>003</t>
  </si>
  <si>
    <t>8698 Somogyvár, Kossuth Lajos utca 9.</t>
  </si>
  <si>
    <t>12.</t>
  </si>
  <si>
    <t>011</t>
  </si>
  <si>
    <t>8698 Somogyvár, Külterület (halastó, erdő)</t>
  </si>
  <si>
    <t>0199/1</t>
  </si>
  <si>
    <t>13.</t>
  </si>
  <si>
    <t>8698 Somogyvár, Külterület (szántó)</t>
  </si>
  <si>
    <t>04</t>
  </si>
  <si>
    <t>14.</t>
  </si>
  <si>
    <t>033997</t>
  </si>
  <si>
    <t>004</t>
  </si>
  <si>
    <t>Boglári Általános Iskola és Alapfokú Művészeti Iskola</t>
  </si>
  <si>
    <t>8630 Balatonboglár, Árpád utca 5.</t>
  </si>
  <si>
    <t>637/2</t>
  </si>
  <si>
    <t>Türjei Attila</t>
  </si>
  <si>
    <t>15.</t>
  </si>
  <si>
    <t>Boglári Általános Iskola és Alapfokú Művészeti Iskola Árpád utcai Telephelye</t>
  </si>
  <si>
    <t>8630 Balatonboglár, Árpád utca 1.</t>
  </si>
  <si>
    <t>646</t>
  </si>
  <si>
    <t>Végh Boglárka</t>
  </si>
  <si>
    <t>intézményegység-vezető</t>
  </si>
  <si>
    <t>16.</t>
  </si>
  <si>
    <t>005</t>
  </si>
  <si>
    <t>Boglári Általános Iskola és Alapfokú Művészeti Iskola Viola utcai Telephelye</t>
  </si>
  <si>
    <t>8630 Balatonboglár, Viola utca 1.</t>
  </si>
  <si>
    <t>629/1</t>
  </si>
  <si>
    <t>Kiss László</t>
  </si>
  <si>
    <t>17.</t>
  </si>
  <si>
    <t>033998</t>
  </si>
  <si>
    <t>Balatonlelle-Karádi Általános Iskola és Alapfokú Művészeti Iskola</t>
  </si>
  <si>
    <t>8638 Balatonlelle, Petőfi utca 1.</t>
  </si>
  <si>
    <t>Balatonlelle</t>
  </si>
  <si>
    <t>4159</t>
  </si>
  <si>
    <t>Miseta Zoltán</t>
  </si>
  <si>
    <t>18.</t>
  </si>
  <si>
    <t>009</t>
  </si>
  <si>
    <t>Balatonlelle-Karádi Általános Iskola és Alapfokú Művészeti Iskola Látrányi Telephelye</t>
  </si>
  <si>
    <t>8681 Látrány, Szabadság utca 11.</t>
  </si>
  <si>
    <t>Látrány</t>
  </si>
  <si>
    <t>2</t>
  </si>
  <si>
    <t>önálló intézménybe kihelyezett AMI</t>
  </si>
  <si>
    <t>19.</t>
  </si>
  <si>
    <t>008</t>
  </si>
  <si>
    <t>Balatonlelle-Karádi Általános Iskola Gárdonyi Géza Tagiskolája</t>
  </si>
  <si>
    <t>8676 Karád, Gárdonyi utca 2.</t>
  </si>
  <si>
    <t>Karád</t>
  </si>
  <si>
    <t>467</t>
  </si>
  <si>
    <t>Rafajné Lengyel Katalin</t>
  </si>
  <si>
    <t>tagintézményvezető</t>
  </si>
  <si>
    <t>alsó tagozat</t>
  </si>
  <si>
    <t>20.</t>
  </si>
  <si>
    <t>006</t>
  </si>
  <si>
    <t>Karádi Általános Iskola</t>
  </si>
  <si>
    <t>8676 Karád, Kossuth park</t>
  </si>
  <si>
    <t>1057/2</t>
  </si>
  <si>
    <t>felső tagozat</t>
  </si>
  <si>
    <t>21.</t>
  </si>
  <si>
    <t>034007</t>
  </si>
  <si>
    <t>Palonai Magyar Bálint Általános Iskola</t>
  </si>
  <si>
    <t>8640 Fonyód, Fő utca 8.</t>
  </si>
  <si>
    <t>Makkos Zoltán Csaba</t>
  </si>
  <si>
    <t>22.</t>
  </si>
  <si>
    <t>034110</t>
  </si>
  <si>
    <t>Látrányi Fekete István Általános Iskola és Alapfokú Művészeti Iskola</t>
  </si>
  <si>
    <t>Faluközi József</t>
  </si>
  <si>
    <t>23.</t>
  </si>
  <si>
    <t>034111</t>
  </si>
  <si>
    <t>Fodor András Általános Iskola, Alapfokú Művészeti Iskola</t>
  </si>
  <si>
    <t>8693 Lengyeltóti, Csokonai utca 15.</t>
  </si>
  <si>
    <t>Lengyeltóti</t>
  </si>
  <si>
    <t>354/1</t>
  </si>
  <si>
    <t>24.</t>
  </si>
  <si>
    <t>202771</t>
  </si>
  <si>
    <t>Balaton Kollégium</t>
  </si>
  <si>
    <t>8640 Fonyód, Ady Endre utca 1</t>
  </si>
  <si>
    <t>8229</t>
  </si>
  <si>
    <t>25.</t>
  </si>
  <si>
    <t>202758</t>
  </si>
  <si>
    <t>Buzsáki Általános Iskola</t>
  </si>
  <si>
    <t>8695 Buzsák, Fő tér 2</t>
  </si>
  <si>
    <t>Buzsák</t>
  </si>
  <si>
    <t>596</t>
  </si>
  <si>
    <t>Góz Mihály József</t>
  </si>
  <si>
    <t>26.</t>
  </si>
  <si>
    <t>202782</t>
  </si>
  <si>
    <t>Öreglaki Általános Iskola</t>
  </si>
  <si>
    <t>8697 Öreglak, Fő utca 102.</t>
  </si>
  <si>
    <t>Öreglak</t>
  </si>
  <si>
    <t>308</t>
  </si>
  <si>
    <t>Horváth Endre Csaba</t>
  </si>
  <si>
    <t>27.</t>
  </si>
  <si>
    <t>202781</t>
  </si>
  <si>
    <t>Szent László Király Általános Iskola</t>
  </si>
  <si>
    <t>8698 Somogyvár, Kossuth Lajos utca 32</t>
  </si>
  <si>
    <t>274</t>
  </si>
  <si>
    <t>Szántó Zoltán</t>
  </si>
  <si>
    <t>28.</t>
  </si>
  <si>
    <t>Szent László Király Általános Iskola Telephelye</t>
  </si>
  <si>
    <t>8699 Somogyvámos, Csepregi utca 5</t>
  </si>
  <si>
    <t>Somogyvámos</t>
  </si>
  <si>
    <t>415/1</t>
  </si>
  <si>
    <t>29.</t>
  </si>
  <si>
    <t>034146</t>
  </si>
  <si>
    <t>Marcali Berzsenyi Dániel Gimnázium, Szakközépiskola és Kollégium</t>
  </si>
  <si>
    <t>8700 Marcali, Petőfi Sándor utca 16.</t>
  </si>
  <si>
    <t>Marcali</t>
  </si>
  <si>
    <t>72</t>
  </si>
  <si>
    <t>Fellegi Bálint</t>
  </si>
  <si>
    <t>30.</t>
  </si>
  <si>
    <t>034064</t>
  </si>
  <si>
    <t>Balatonkeresztúri Festetics Kristóf Általános Iskola</t>
  </si>
  <si>
    <t>8648 Balatonkeresztúr, Ady Endre utca 1.</t>
  </si>
  <si>
    <t>Balatonkeresztúr</t>
  </si>
  <si>
    <t>373</t>
  </si>
  <si>
    <t>Gelencsér Lászlóné</t>
  </si>
  <si>
    <t>31.</t>
  </si>
  <si>
    <t>034068</t>
  </si>
  <si>
    <t>Ladi János Általános Iskola</t>
  </si>
  <si>
    <t>8716 Mesztegnyő, Kossuth utca 33.</t>
  </si>
  <si>
    <t>Mesztegnyő</t>
  </si>
  <si>
    <t>332,332/A</t>
  </si>
  <si>
    <t>32.</t>
  </si>
  <si>
    <t>033985</t>
  </si>
  <si>
    <t>Marcali Noszlopy Gáspár Általános és Alapfokú Művészeti Iskola</t>
  </si>
  <si>
    <t>8700 Marcali, Széchenyi utca 60.</t>
  </si>
  <si>
    <t>1377/2</t>
  </si>
  <si>
    <t>Szilágyi István Jenő</t>
  </si>
  <si>
    <t>33.</t>
  </si>
  <si>
    <t>Marcali Noszlopy Gáspár Általános és Alapfokú Művészeti Iskola Hóy Tibor Tagintézménye</t>
  </si>
  <si>
    <t>8738 Nemesvid, Templom utca 7</t>
  </si>
  <si>
    <t>Nemesvid</t>
  </si>
  <si>
    <t>95</t>
  </si>
  <si>
    <t>Bedővári Mónika Mária</t>
  </si>
  <si>
    <t>34.</t>
  </si>
  <si>
    <t>Marcali Noszlopy Gáspár Általános és Alapfokú Művészeti Iskola Mikszáth Kálmán Utcai Általános Iskolája</t>
  </si>
  <si>
    <t>8700 Marcali, Mikszáth Kálmán utca 10.</t>
  </si>
  <si>
    <t>1987/2</t>
  </si>
  <si>
    <t>Györei István</t>
  </si>
  <si>
    <t>35.</t>
  </si>
  <si>
    <t>Marcali Noszlopy Gáspár Általános és Alapfokú Művészeti Iskola Hidas Frigyes Alapfokú Zeneművészeti Iskolája</t>
  </si>
  <si>
    <t>8700 Marcali, Széchenyi utca 3.</t>
  </si>
  <si>
    <t>1618</t>
  </si>
  <si>
    <t>Hajas Béla</t>
  </si>
  <si>
    <t>36.</t>
  </si>
  <si>
    <t>Marcali Noszlopy Gáspár Általános és Alapfokú Művészeti Iskola Hidas Frigyes Alapfokú Zeneművészeti Iskolája Balatonkeresztúri Telephelye</t>
  </si>
  <si>
    <t>37.</t>
  </si>
  <si>
    <t>034067</t>
  </si>
  <si>
    <t>Kéthelyi Széchenyi István Általános Iskola és Alapfokú Művészeti Iskola</t>
  </si>
  <si>
    <t>8713 Kéthely, Magyari utca 30.</t>
  </si>
  <si>
    <t>Kéthely</t>
  </si>
  <si>
    <t>27</t>
  </si>
  <si>
    <t>Sümegi Tamásné</t>
  </si>
  <si>
    <t>38.</t>
  </si>
  <si>
    <t>034065</t>
  </si>
  <si>
    <t>Balatonszentgyörgyi Dobó István Általános Iskola</t>
  </si>
  <si>
    <t>8710 Balatonszentgyörgy, Csillagvár utca 9.</t>
  </si>
  <si>
    <t>Balatonszentgyörgy</t>
  </si>
  <si>
    <t>173</t>
  </si>
  <si>
    <t>Navrasics Endre</t>
  </si>
  <si>
    <t>39.</t>
  </si>
  <si>
    <t>034066</t>
  </si>
  <si>
    <t>Festetics Pál Általános Iskola és Alapfokú Művészeti Iskola</t>
  </si>
  <si>
    <t>8719 Böhönye, Fő utca 2.</t>
  </si>
  <si>
    <t>Böhönye</t>
  </si>
  <si>
    <t>129</t>
  </si>
  <si>
    <t>Nagy Attila István</t>
  </si>
  <si>
    <t>40.</t>
  </si>
  <si>
    <t>Festetics Pál Általános Iskola és Alapfokú Művészeti Iskola Somogyfajszi Tagintézménye</t>
  </si>
  <si>
    <t>8708 Somogyfajsz, Kastélykert 2.</t>
  </si>
  <si>
    <t>Somogyfajsz</t>
  </si>
  <si>
    <t>276/2, 275/11</t>
  </si>
  <si>
    <t>Vas Ernő</t>
  </si>
  <si>
    <t>41.</t>
  </si>
  <si>
    <t>034074</t>
  </si>
  <si>
    <t>Sávolyi Általános Iskola</t>
  </si>
  <si>
    <t>8732 Sávoly, Kossuth utca 70.</t>
  </si>
  <si>
    <t>Sávoly</t>
  </si>
  <si>
    <t>238., 258.</t>
  </si>
  <si>
    <t>Törőné Gelencsér Ildikó</t>
  </si>
  <si>
    <t>42.</t>
  </si>
  <si>
    <t>034079</t>
  </si>
  <si>
    <t>Véssey Mihály Általános Iskola</t>
  </si>
  <si>
    <t>8721 Vése, Rákóczi utca 35.</t>
  </si>
  <si>
    <t>Vése</t>
  </si>
  <si>
    <t>82</t>
  </si>
  <si>
    <t>Nagy Gábor</t>
  </si>
  <si>
    <t>43.</t>
  </si>
  <si>
    <t>Véssey Mihály Általános Iskola Nemesdédi Telephelye</t>
  </si>
  <si>
    <t>8722 Nemesdéd, Fő utca 64.</t>
  </si>
  <si>
    <t>Nemesdéd</t>
  </si>
  <si>
    <t>498</t>
  </si>
  <si>
    <t>Simonné Tüttő Margit</t>
  </si>
  <si>
    <t>intézményvezető-helyettes</t>
  </si>
  <si>
    <t>44.</t>
  </si>
  <si>
    <t>039017</t>
  </si>
  <si>
    <t>Somogysámsoni Általános Iskola</t>
  </si>
  <si>
    <t>8733 Somogysámson, Fő utca 116.</t>
  </si>
  <si>
    <t>Somogysámson</t>
  </si>
  <si>
    <t>122/1</t>
  </si>
  <si>
    <t>Misetáné Kovács Beáta</t>
  </si>
  <si>
    <t>45.</t>
  </si>
  <si>
    <t>200855</t>
  </si>
  <si>
    <t>Pusztakovácsi Általános Iskola</t>
  </si>
  <si>
    <t>8707 Pusztakovácsi, Fő utca 114.</t>
  </si>
  <si>
    <t>Pusztakovácsi</t>
  </si>
  <si>
    <t>43-44</t>
  </si>
  <si>
    <t>Szabóné Paál Eleonóra</t>
  </si>
  <si>
    <t>46.</t>
  </si>
  <si>
    <t>034107</t>
  </si>
  <si>
    <t>Zamárdi Fekete István Általános Iskola és Alapfokú Művészeti Iskola</t>
  </si>
  <si>
    <t>8621 Zamárdi, Fő utca 115.</t>
  </si>
  <si>
    <t>Zamárdi</t>
  </si>
  <si>
    <t>2319/1</t>
  </si>
  <si>
    <t>Tarr Péter</t>
  </si>
  <si>
    <t>47.</t>
  </si>
  <si>
    <t>034100</t>
  </si>
  <si>
    <t>Balatonszemesi Reich Károly Általános Iskola, Alapfokú Művészeti Iskola</t>
  </si>
  <si>
    <t>8636 Balatonszemes, Gárdonyi utca 1.</t>
  </si>
  <si>
    <t>Balatonszemes</t>
  </si>
  <si>
    <t>Boór Miklós</t>
  </si>
  <si>
    <t>48.</t>
  </si>
  <si>
    <t>034149</t>
  </si>
  <si>
    <t>Siófoki Perczel Mór Gimnázium</t>
  </si>
  <si>
    <t>8600 Siófok, Március 15. park 1.</t>
  </si>
  <si>
    <t>Siófok</t>
  </si>
  <si>
    <t>6312</t>
  </si>
  <si>
    <t>Vaskóné Csák Erika</t>
  </si>
  <si>
    <t>49.</t>
  </si>
  <si>
    <t>034105</t>
  </si>
  <si>
    <t>Ságvári Szilády Áron Általános Iskola és Alapfokú Művészeti Iskola</t>
  </si>
  <si>
    <t>8654 Ságvár, Petőfi utca 13.</t>
  </si>
  <si>
    <t>Ságvár</t>
  </si>
  <si>
    <t>272</t>
  </si>
  <si>
    <t>Boda Csaba</t>
  </si>
  <si>
    <t>50.</t>
  </si>
  <si>
    <t>034099</t>
  </si>
  <si>
    <t>Balatonszárszói József Attila Általános Iskola és Alapfokú Művészeti Iskola</t>
  </si>
  <si>
    <t>8624 Balatonszárszó, Vörösmarty utca 6.</t>
  </si>
  <si>
    <t>Balatonszárszó</t>
  </si>
  <si>
    <t>1286</t>
  </si>
  <si>
    <t>Szabó Zoltánné Gelencsér Ilona</t>
  </si>
  <si>
    <t>51.</t>
  </si>
  <si>
    <t>Balatonszárszói József Attila Általános Iskola és Alapfokú Művészeti Iskola Kötcsei Tagiskolája</t>
  </si>
  <si>
    <t>8627 Kötcse, Hősök tere 1.</t>
  </si>
  <si>
    <t>Kötcse</t>
  </si>
  <si>
    <t>87</t>
  </si>
  <si>
    <t>Apali-Szabó Marianna</t>
  </si>
  <si>
    <t>52.</t>
  </si>
  <si>
    <t>201197</t>
  </si>
  <si>
    <t>Siófoki Beszédes József Általános Iskola</t>
  </si>
  <si>
    <t>8600 Siófok, Szépvölgyi utca 2.</t>
  </si>
  <si>
    <t>9039/12</t>
  </si>
  <si>
    <t>Dorogi Ferenc</t>
  </si>
  <si>
    <t>53.</t>
  </si>
  <si>
    <t>201336</t>
  </si>
  <si>
    <t>Széchényi Imre Általános Iskola és Alapfokú Művészeti Iskola</t>
  </si>
  <si>
    <t>8623 Balatonföldvár, Gábor Áron utca 1.</t>
  </si>
  <si>
    <t>Balatonföldvár</t>
  </si>
  <si>
    <t>1307</t>
  </si>
  <si>
    <t>Kazsokiné Reinhardt Katalin</t>
  </si>
  <si>
    <t>54.</t>
  </si>
  <si>
    <t>Széchényi Imre Általános Iskola és Alapfokú Művészeti Iskola Ránki György Alapfokú Művészeti Tagiskolája</t>
  </si>
  <si>
    <t>8623 Balatonföldvár, Gábor Áron utca 2.</t>
  </si>
  <si>
    <t>1167</t>
  </si>
  <si>
    <t>Kapusné Dojcsák Edit</t>
  </si>
  <si>
    <t>55.</t>
  </si>
  <si>
    <t>Széchényi Imre Általános Iskola és Alapfokú Művészeti Iskola Gönczi Ferenc Alapfokú Művészeti Iskolája</t>
  </si>
  <si>
    <t>Várszegi Balázs</t>
  </si>
  <si>
    <t>A Széchényi Imre Általános Iskola Gönczi Ferenc Alapfokú Művészeti Iskola kőröshegyi  telephelye 2016.augusztus 31. megszűnt, az új telephely az általános iskola telephelye Balatonföldvár, Gábor Áron utca 1.</t>
  </si>
  <si>
    <t>56.</t>
  </si>
  <si>
    <t>201412</t>
  </si>
  <si>
    <t>Balatonszabadi Kincskereső Általános Iskola</t>
  </si>
  <si>
    <t>8651 Balatonszabadi, Vak Bottyán utca 96.</t>
  </si>
  <si>
    <t>Balatonszabadi</t>
  </si>
  <si>
    <t>1/2</t>
  </si>
  <si>
    <t>Kozmáné Kovásznai Mária</t>
  </si>
  <si>
    <t>57.</t>
  </si>
  <si>
    <t>202769</t>
  </si>
  <si>
    <t>Ádándi Fekete István Általános Iskola</t>
  </si>
  <si>
    <t>8653 Ádánd, Széchenyi utca 8.</t>
  </si>
  <si>
    <t>Ádánd</t>
  </si>
  <si>
    <t>641</t>
  </si>
  <si>
    <t>Torda János Csaba</t>
  </si>
  <si>
    <t>58.</t>
  </si>
  <si>
    <t>202759</t>
  </si>
  <si>
    <t>Balatonendrédi Általános Iskola</t>
  </si>
  <si>
    <t>8613 Balatonendréd, Szabadság utca 20-22.</t>
  </si>
  <si>
    <t>Balatonendréd</t>
  </si>
  <si>
    <t>387</t>
  </si>
  <si>
    <t>Késmárki Tiborné</t>
  </si>
  <si>
    <t>59.</t>
  </si>
  <si>
    <t>202776</t>
  </si>
  <si>
    <t>Balatonvilágosi Mészöly Géza Általános Iskola</t>
  </si>
  <si>
    <t>8171 Balatonvilágos, József Attila utca 119.</t>
  </si>
  <si>
    <t>Balatonvilágos</t>
  </si>
  <si>
    <t>748/1</t>
  </si>
  <si>
    <t>Restné Szabó Rita</t>
  </si>
  <si>
    <t>60.</t>
  </si>
  <si>
    <t>202783</t>
  </si>
  <si>
    <t>Nagyberényi Dr. Faust Miklós Általános Iskola</t>
  </si>
  <si>
    <t>8656 Nagyberény, Óvoda utca 3.</t>
  </si>
  <si>
    <t>Nagyberény</t>
  </si>
  <si>
    <t>4</t>
  </si>
  <si>
    <t>Szász Gáborné</t>
  </si>
  <si>
    <t>61.</t>
  </si>
  <si>
    <t>202768</t>
  </si>
  <si>
    <t>Siófoki Széchenyi István Általános Iskola</t>
  </si>
  <si>
    <t>8600 Siófok, Kele utca 33.</t>
  </si>
  <si>
    <t>6191</t>
  </si>
  <si>
    <t>Vincze Judit</t>
  </si>
  <si>
    <t>62.</t>
  </si>
  <si>
    <t>Siófoki Széchenyi István Általános Iskola Asztalos utca 18. Telephelye</t>
  </si>
  <si>
    <t>8600 Siófok, Asztalos utca 18.</t>
  </si>
  <si>
    <t>10137</t>
  </si>
  <si>
    <t>Kálmán Imréné</t>
  </si>
  <si>
    <t>63.</t>
  </si>
  <si>
    <t>Siófoki Széchenyi István Általános Iskola Asztalos utca 72. Telephelye</t>
  </si>
  <si>
    <t>8600 Siófok, Asztalos utca 72.</t>
  </si>
  <si>
    <t>10293/5</t>
  </si>
  <si>
    <t>64.</t>
  </si>
  <si>
    <t>202780</t>
  </si>
  <si>
    <t>Siófoki Vak Bottyán János Általános Iskola és Alapfokú Művészeti Iskola</t>
  </si>
  <si>
    <t>8600 Siófok, Március 15. park 2.</t>
  </si>
  <si>
    <t>6320</t>
  </si>
  <si>
    <t>Samuné Csertán Valéria Ilona</t>
  </si>
  <si>
    <t>65.</t>
  </si>
  <si>
    <t>Siófoki Vak Bottyán János Általános Iskola és Alapfokú Művészeti Iskola Mártírok úti Telephelye</t>
  </si>
  <si>
    <t>8600 Siófok, Mártírok út 1.</t>
  </si>
  <si>
    <t>6633/1</t>
  </si>
  <si>
    <t>66.</t>
  </si>
  <si>
    <t>Siófoki Vak Bottyán János Általános Iskola és Alapfokú Művészeti Iskola Szépvölgyi úti Telephelye</t>
  </si>
  <si>
    <t>8600 Siófok, Szépvölgyi út 2.</t>
  </si>
  <si>
    <t>Nincs állandó vezetés, a Siófoki Beszédes József Általános Iskola területén lévő néptánctermek használata</t>
  </si>
  <si>
    <t>67.</t>
  </si>
  <si>
    <t>Siófoki Vak Bottyán János Általános Iskola és Alapfokú Művészeti Iskola Balatonszabadi Telephelye</t>
  </si>
  <si>
    <t>567</t>
  </si>
  <si>
    <t>Nincs állandó vezetés a Balatonszabadi Kincskereső Általános Iskola területén lévő tantermek használata zene-és néptánc oktatására</t>
  </si>
  <si>
    <t>68.</t>
  </si>
  <si>
    <t>Siófoki Vak Bottyán János Általános Iskola és Alapfokú Művészeti Iskola Nagyberényi Telephelye</t>
  </si>
  <si>
    <t>Nincs állandó vezetés a Nagyberényi Dr Faust Miklós Általános Iskola területén lévő tantermek használata néptánc oktatására</t>
  </si>
  <si>
    <t>69.</t>
  </si>
  <si>
    <t>202770</t>
  </si>
  <si>
    <t>Aranypart Kollégium</t>
  </si>
  <si>
    <t>8600 Siófok, Beszédes József sétány 79-81.</t>
  </si>
  <si>
    <t>3778/34</t>
  </si>
  <si>
    <t>Kelemenné Szabó Mária</t>
  </si>
  <si>
    <t>70.</t>
  </si>
  <si>
    <t>102929</t>
  </si>
  <si>
    <t>Kányai Általános Iskola</t>
  </si>
  <si>
    <t>8667 Kánya, Fő u. 189.</t>
  </si>
  <si>
    <t>Kánya</t>
  </si>
  <si>
    <t>469</t>
  </si>
  <si>
    <t>Lénerné Schmuck Krisztina</t>
  </si>
  <si>
    <t>71.</t>
  </si>
  <si>
    <t>Kányai Általános Iskola Tengődi Tagintézménye</t>
  </si>
  <si>
    <t>8668 Tengőd, Petőfi S. u. 136.</t>
  </si>
  <si>
    <t>Tengőd</t>
  </si>
  <si>
    <t>347</t>
  </si>
  <si>
    <t>Czéh Árpádné</t>
  </si>
  <si>
    <t>72.</t>
  </si>
  <si>
    <t>034003</t>
  </si>
  <si>
    <t>Takáts Gyula Általános Iskola és Alapfokú Művészeti Iskola</t>
  </si>
  <si>
    <t>Tabi Takáts Gyula Általános Iskola és Alapfokú Művészeti Iskola</t>
  </si>
  <si>
    <t>8660 Tab, Petőfi Sándor u. 6-12.</t>
  </si>
  <si>
    <t>Tab</t>
  </si>
  <si>
    <t>299</t>
  </si>
  <si>
    <t>Csizmadia Nándor</t>
  </si>
  <si>
    <t>73.</t>
  </si>
  <si>
    <t>Tabi Takáts Gyula Általános Iskola és Alapfokú Művészeti Iskola Kossuth utcai Telephelye</t>
  </si>
  <si>
    <t>8660 Tab, Kossuth L. u. 19.</t>
  </si>
  <si>
    <t>21</t>
  </si>
  <si>
    <t>Trunkné Meinhardt Tünde</t>
  </si>
  <si>
    <t>74.</t>
  </si>
  <si>
    <t>007</t>
  </si>
  <si>
    <t>Tabi Takáts Gyula Általános Iskola és Alapfokú Művészeti Iskola Óvoda utcai Telephelye</t>
  </si>
  <si>
    <t>8660 Tab, Óvoda u. 4.</t>
  </si>
  <si>
    <t>10</t>
  </si>
  <si>
    <t>Suba Arzén</t>
  </si>
  <si>
    <t>75.</t>
  </si>
  <si>
    <t>Tabi Takáts Gyula Általános Iskola és Alapfokú Művészeti Iskola Bábonymegyeri Tagintézménye</t>
  </si>
  <si>
    <t>8658 Bábonymegyer, Szent István u. 44.</t>
  </si>
  <si>
    <t>Bábonymegyer</t>
  </si>
  <si>
    <t>534</t>
  </si>
  <si>
    <t>Knopf Antal</t>
  </si>
  <si>
    <t>76.</t>
  </si>
  <si>
    <t>Tabi Takáts Gyula Általános Iskola és Alapfokú Művészeti Iskola Somogymeggyesi Tagintézménye</t>
  </si>
  <si>
    <t>8673 Somogymeggyes, Fő u. 33./A</t>
  </si>
  <si>
    <t>Somogymeggyes</t>
  </si>
  <si>
    <t>381/2</t>
  </si>
  <si>
    <t>Király Csilla</t>
  </si>
  <si>
    <t>77.</t>
  </si>
  <si>
    <t>Tabi Takáts Gyula Általános Iskola és Alapfokú Művészeti Iskola Bedegkéri Tagintézménye</t>
  </si>
  <si>
    <t>8666 Bedegkér, Rákóczi u. 146.</t>
  </si>
  <si>
    <t>Bedegkér</t>
  </si>
  <si>
    <t>Halász Lajosné</t>
  </si>
  <si>
    <t>78.</t>
  </si>
  <si>
    <t>034127</t>
  </si>
  <si>
    <t>Szent Ferenc Általános Iskola és Alapfokú Művészeti Iskola</t>
  </si>
  <si>
    <t>Andocsi Szent Ferenc Általános Iskola és Alapfokú Művészeti Iskola</t>
  </si>
  <si>
    <t>8675 Andocs, Szent Ferenc tér 8.</t>
  </si>
  <si>
    <t>Andocs</t>
  </si>
  <si>
    <t>162/1</t>
  </si>
  <si>
    <t>Horváth Szabolcs</t>
  </si>
  <si>
    <t>79.</t>
  </si>
  <si>
    <t>Andocsi Szent Ferenc Általános Iskola és Alapfokú Művészeti Iskola Kisbárapáti Tagintézménye</t>
  </si>
  <si>
    <t>7282 Kisbárapáti, Fõ u. 91.</t>
  </si>
  <si>
    <t>Kisbárapáti</t>
  </si>
  <si>
    <t>472</t>
  </si>
  <si>
    <t>80.</t>
  </si>
  <si>
    <t>Andocsi Szent Ferenc Általános Iskola és Alapfokú Művészeti Iskola Nágocsi Tagintézménye</t>
  </si>
  <si>
    <t>8674 Nágocs, Park u. 3.</t>
  </si>
  <si>
    <t>Nágocs</t>
  </si>
  <si>
    <t>172/1</t>
  </si>
  <si>
    <t>Berta Jánosné</t>
  </si>
  <si>
    <t>81.</t>
  </si>
  <si>
    <t>034138</t>
  </si>
  <si>
    <t>Törökkoppányi Általános Iskola és Alapfokú Művészeti Iskola</t>
  </si>
  <si>
    <t>7285 Törökkoppány, Petőfi S. u. 1.</t>
  </si>
  <si>
    <t>Törökkoppány</t>
  </si>
  <si>
    <t>Varga Andrea</t>
  </si>
  <si>
    <t>010</t>
  </si>
  <si>
    <t>Intézmény címe:</t>
  </si>
  <si>
    <t>OM azonosító:</t>
  </si>
  <si>
    <t>KIR azonosító:</t>
  </si>
  <si>
    <t>Tanév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</si>
  <si>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</si>
  <si>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</si>
  <si>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</si>
  <si>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</si>
  <si>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</si>
  <si>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</si>
  <si>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</si>
  <si>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</si>
  <si>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t>2024/2025</t>
  </si>
  <si>
    <t>2025/2026</t>
  </si>
  <si>
    <t>2026/2027</t>
  </si>
  <si>
    <t>2027/2028</t>
  </si>
  <si>
    <t>2028/2029</t>
  </si>
  <si>
    <t>2029/2030</t>
  </si>
  <si>
    <t>2030/2031</t>
  </si>
  <si>
    <t>2031/2032</t>
  </si>
  <si>
    <t>2032/2033</t>
  </si>
  <si>
    <t>2033/2034</t>
  </si>
  <si>
    <t>2034/2035</t>
  </si>
  <si>
    <t>2035/2036</t>
  </si>
  <si>
    <t>2036/2037</t>
  </si>
  <si>
    <t>2037/2038</t>
  </si>
  <si>
    <t>2038/2039</t>
  </si>
  <si>
    <t>2039/2040</t>
  </si>
  <si>
    <t>2040/2041</t>
  </si>
  <si>
    <t>2041/2042</t>
  </si>
  <si>
    <t>2042/2043</t>
  </si>
  <si>
    <t>2043/2044</t>
  </si>
  <si>
    <t>2044/2045</t>
  </si>
  <si>
    <t>2045/2046</t>
  </si>
  <si>
    <t>2046/2047</t>
  </si>
  <si>
    <t>2047/2048</t>
  </si>
  <si>
    <t>2048/2049</t>
  </si>
  <si>
    <t>2049/2050</t>
  </si>
  <si>
    <t>2050/2051</t>
  </si>
  <si>
    <t>Fokozat</t>
  </si>
  <si>
    <t>Félév:</t>
  </si>
  <si>
    <t>Áttanítás</t>
  </si>
  <si>
    <t>Végzettség</t>
  </si>
  <si>
    <t>középfokú</t>
  </si>
  <si>
    <t>abszolutórium</t>
  </si>
  <si>
    <t>PhD/DLA</t>
  </si>
  <si>
    <t>gyakornok</t>
  </si>
  <si>
    <t>ped. I.</t>
  </si>
  <si>
    <t>ped. II.</t>
  </si>
  <si>
    <t>mesterped.</t>
  </si>
  <si>
    <t>kutatótanár</t>
  </si>
  <si>
    <t>Jogcím</t>
  </si>
  <si>
    <t>osztályfőnök</t>
  </si>
  <si>
    <t>munkaközösség vezető</t>
  </si>
  <si>
    <t>DÖK segítő</t>
  </si>
  <si>
    <t>Pozíció</t>
  </si>
  <si>
    <t>tagintézményvezető-helyettes</t>
  </si>
  <si>
    <t>intézményegységvezető-helyettes</t>
  </si>
  <si>
    <t>osztály</t>
  </si>
  <si>
    <t>csoport</t>
  </si>
  <si>
    <t>a</t>
  </si>
  <si>
    <t>b</t>
  </si>
  <si>
    <t>d</t>
  </si>
  <si>
    <t>e</t>
  </si>
  <si>
    <t>f</t>
  </si>
  <si>
    <t>c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</si>
  <si>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</si>
  <si>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</si>
  <si>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</si>
  <si>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</si>
  <si>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</si>
  <si>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</si>
  <si>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</si>
  <si>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</si>
  <si>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</si>
  <si>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</si>
  <si>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</si>
  <si>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</si>
  <si>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</si>
  <si>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</si>
  <si>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</si>
  <si>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</si>
  <si>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</si>
  <si>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</si>
  <si>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</si>
  <si>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</si>
  <si>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034109001</t>
  </si>
  <si>
    <t>034006001</t>
  </si>
  <si>
    <t>040064013</t>
  </si>
  <si>
    <t>040064012</t>
  </si>
  <si>
    <t>040064014</t>
  </si>
  <si>
    <t>040683001</t>
  </si>
  <si>
    <t>034145001</t>
  </si>
  <si>
    <t>034145002</t>
  </si>
  <si>
    <t>038556001</t>
  </si>
  <si>
    <t>038556002</t>
  </si>
  <si>
    <t>038556003</t>
  </si>
  <si>
    <t>038556011</t>
  </si>
  <si>
    <t>038556012</t>
  </si>
  <si>
    <t>033997004</t>
  </si>
  <si>
    <t>033997001</t>
  </si>
  <si>
    <t>033997005</t>
  </si>
  <si>
    <t>033998003</t>
  </si>
  <si>
    <t>033998009</t>
  </si>
  <si>
    <t>033998008</t>
  </si>
  <si>
    <t>033998006</t>
  </si>
  <si>
    <t>034007001</t>
  </si>
  <si>
    <t>034110001</t>
  </si>
  <si>
    <t>034111001</t>
  </si>
  <si>
    <t>Fulmer Judit</t>
  </si>
  <si>
    <t>202771001</t>
  </si>
  <si>
    <t>Háncsné Slezák Zita</t>
  </si>
  <si>
    <t>mb. intézményvezető</t>
  </si>
  <si>
    <t>202758001</t>
  </si>
  <si>
    <t>202782001</t>
  </si>
  <si>
    <t>202781001</t>
  </si>
  <si>
    <t>202781002</t>
  </si>
  <si>
    <t>034146001</t>
  </si>
  <si>
    <t>034064001</t>
  </si>
  <si>
    <t>034068001</t>
  </si>
  <si>
    <t>Bencze Beáta</t>
  </si>
  <si>
    <t>033985001</t>
  </si>
  <si>
    <t>033985002</t>
  </si>
  <si>
    <t>033985003</t>
  </si>
  <si>
    <t>033985011</t>
  </si>
  <si>
    <t>033985005</t>
  </si>
  <si>
    <t>034067001</t>
  </si>
  <si>
    <t>034065001</t>
  </si>
  <si>
    <t>034066001</t>
  </si>
  <si>
    <t>034066004</t>
  </si>
  <si>
    <t>034074001</t>
  </si>
  <si>
    <t>034079001</t>
  </si>
  <si>
    <t>034079002</t>
  </si>
  <si>
    <t>039017001</t>
  </si>
  <si>
    <t>200855001</t>
  </si>
  <si>
    <t>034107001</t>
  </si>
  <si>
    <t>034100001</t>
  </si>
  <si>
    <t>034149001</t>
  </si>
  <si>
    <t>034105001</t>
  </si>
  <si>
    <t>034099001</t>
  </si>
  <si>
    <t>034099008</t>
  </si>
  <si>
    <t>201197001</t>
  </si>
  <si>
    <t>201336001</t>
  </si>
  <si>
    <t>201336003</t>
  </si>
  <si>
    <t>201336007</t>
  </si>
  <si>
    <t>201412001</t>
  </si>
  <si>
    <t>202769001</t>
  </si>
  <si>
    <t>202759001</t>
  </si>
  <si>
    <t>202776001</t>
  </si>
  <si>
    <t>202783001</t>
  </si>
  <si>
    <t>202768001</t>
  </si>
  <si>
    <t>202768002</t>
  </si>
  <si>
    <t>202768003</t>
  </si>
  <si>
    <t>202780001</t>
  </si>
  <si>
    <t>202780002</t>
  </si>
  <si>
    <t>202780003</t>
  </si>
  <si>
    <t>202780004</t>
  </si>
  <si>
    <t>202780005</t>
  </si>
  <si>
    <t>202770001</t>
  </si>
  <si>
    <t>102929001</t>
  </si>
  <si>
    <t>102929003</t>
  </si>
  <si>
    <t>034003001</t>
  </si>
  <si>
    <t>034003002</t>
  </si>
  <si>
    <t>034003007</t>
  </si>
  <si>
    <t>034003004</t>
  </si>
  <si>
    <t>034003005</t>
  </si>
  <si>
    <t>034003006</t>
  </si>
  <si>
    <t>034127001</t>
  </si>
  <si>
    <t>034127009</t>
  </si>
  <si>
    <t>Petheöné Miskolczy Andrea Anna</t>
  </si>
  <si>
    <t>034127004</t>
  </si>
  <si>
    <t>034138001</t>
  </si>
  <si>
    <t>82.</t>
  </si>
  <si>
    <t>203219001</t>
  </si>
  <si>
    <t>203219</t>
  </si>
  <si>
    <t>NEKA Kollégium</t>
  </si>
  <si>
    <t>8630 Balatonboglár, Kodály Zoltán utca 12-13.</t>
  </si>
  <si>
    <t>1549/1</t>
  </si>
  <si>
    <t>Szabóné Molnár Bernadett</t>
  </si>
  <si>
    <t>Kitöltési útmutató</t>
  </si>
  <si>
    <t>A pedagógus osztálya (amellyel az osztályfőnökséget jelölik meg) és a tanított tárgyak szabadon írhatóak.</t>
  </si>
  <si>
    <t>Az áttanítások esetében MINDEN tanított tárgyat külön kérünk megjelölni, csakúgy, mint a saját intézményben való oktatást</t>
  </si>
  <si>
    <t>Az egyéb foglalkozások a jogszabályból lettek beemelve, kérjük, ezeket a megnevezéseket értelemszerűen alkalmazzák!</t>
  </si>
  <si>
    <t>A kitöltés megkönnyítése érdekében a táblázat fejlécének az adatokra vonatkozó megnevezései végig láthatóak maradnak</t>
  </si>
  <si>
    <t>Az utolsó (szürke) sort a táblázat szintén automatikusan összesíti</t>
  </si>
  <si>
    <t>I.</t>
  </si>
  <si>
    <t>Előzetes Tantárgyfelosztás</t>
  </si>
  <si>
    <t>Betöltött pedagógus státuszok száma:</t>
  </si>
  <si>
    <t>Tantárgyfelosztás érvényességének kezdete:</t>
  </si>
  <si>
    <t>Érvényesség kezdetén az intézmény tanulólétszáma:</t>
  </si>
  <si>
    <t>Pedagógus neve</t>
  </si>
  <si>
    <r>
      <t xml:space="preserve">Foglalkoztatásának jellege 
</t>
    </r>
    <r>
      <rPr>
        <sz val="11"/>
        <color indexed="8"/>
        <rFont val="Calibri"/>
        <family val="2"/>
        <charset val="238"/>
      </rPr>
      <t>(legördülő menü)</t>
    </r>
  </si>
  <si>
    <t>nem</t>
  </si>
  <si>
    <t>igen</t>
  </si>
  <si>
    <t>Saját alkalmazott gyógypedagógusi szakja</t>
  </si>
  <si>
    <t>Saját szakember neve</t>
  </si>
  <si>
    <r>
      <t xml:space="preserve">Az intézmény saját alkalmazottja látja el?                                 </t>
    </r>
    <r>
      <rPr>
        <sz val="8"/>
        <color indexed="8"/>
        <rFont val="Calibri"/>
        <family val="2"/>
        <charset val="238"/>
      </rPr>
      <t>(Válasszon a legördülő menüből!)</t>
    </r>
  </si>
  <si>
    <t>Szükséges szakember végzettsége                                                                     (a gyermek szakvéleménye alapján)</t>
  </si>
  <si>
    <t>Habilitációs csoport kódja</t>
  </si>
  <si>
    <t>BNO kód (ok)</t>
  </si>
  <si>
    <t>SNI gyermek/tanuló neve</t>
  </si>
  <si>
    <t>Osztály megneve-   zése</t>
  </si>
  <si>
    <t xml:space="preserve">Intézmény neve: </t>
  </si>
  <si>
    <t>Teljes munkaidős</t>
  </si>
  <si>
    <t>Részmunkaidős</t>
  </si>
  <si>
    <t>Óraadó</t>
  </si>
  <si>
    <t>Foglalkoztatás jellege</t>
  </si>
  <si>
    <t>Előző tantárgyfelosztás érvényességének kezdete:</t>
  </si>
  <si>
    <r>
      <t xml:space="preserve">Neveléssel-oktatással lekötött óraszám </t>
    </r>
    <r>
      <rPr>
        <b/>
        <u/>
        <sz val="11"/>
        <rFont val="Calibri"/>
        <family val="2"/>
        <charset val="238"/>
      </rPr>
      <t>összesen</t>
    </r>
  </si>
  <si>
    <t xml:space="preserve">Jogszabály szerinti                                                                                                   neveléssel-oktatással lekötött munkaideje </t>
  </si>
  <si>
    <t>Magassabb vezetői megbízás</t>
  </si>
  <si>
    <r>
      <t xml:space="preserve">Státusza számmal jelölve
</t>
    </r>
    <r>
      <rPr>
        <sz val="11"/>
        <color indexed="8"/>
        <rFont val="Calibri"/>
        <family val="2"/>
        <charset val="238"/>
      </rPr>
      <t>(a képlet automatikusan számol)</t>
    </r>
  </si>
  <si>
    <r>
      <t xml:space="preserve">Tantárgy, amit tanít
</t>
    </r>
    <r>
      <rPr>
        <sz val="11"/>
        <color indexed="8"/>
        <rFont val="Calibri"/>
        <family val="2"/>
        <charset val="238"/>
      </rPr>
      <t>(minden tantárgy, foglalkozás megadása kötelező, külön-külön sorban)</t>
    </r>
  </si>
  <si>
    <t>Osztály megnevezése:</t>
  </si>
  <si>
    <t>A tanulócsoport létszáma:</t>
  </si>
  <si>
    <t>A tanulócsoport számított létszáma:</t>
  </si>
  <si>
    <t>1. évfolyam</t>
  </si>
  <si>
    <t>2. évfolyam</t>
  </si>
  <si>
    <t>3. évfolyam</t>
  </si>
  <si>
    <t>4. évfolyam</t>
  </si>
  <si>
    <t>5. évfolyam</t>
  </si>
  <si>
    <t>6. évfolyam</t>
  </si>
  <si>
    <t>7. évfolyam</t>
  </si>
  <si>
    <t>8. évfolyam</t>
  </si>
  <si>
    <t>9. évfolyam</t>
  </si>
  <si>
    <t>10. évfolyam</t>
  </si>
  <si>
    <t>11. évfolyam</t>
  </si>
  <si>
    <t>12. évfolyam</t>
  </si>
  <si>
    <t>13. évfolyam</t>
  </si>
  <si>
    <t>14. évfolyam</t>
  </si>
  <si>
    <t>1.-4. összevont</t>
  </si>
  <si>
    <t>1.;2. összevont</t>
  </si>
  <si>
    <t>1.;3. összevont</t>
  </si>
  <si>
    <t>1.;4. összevont</t>
  </si>
  <si>
    <t>2.;3. összevont</t>
  </si>
  <si>
    <t>2.;4. összevont</t>
  </si>
  <si>
    <t>3.;4. összevont</t>
  </si>
  <si>
    <t>1-3. összevont</t>
  </si>
  <si>
    <t>2-4. összevont</t>
  </si>
  <si>
    <t>1.;2;4. összevont</t>
  </si>
  <si>
    <t>1.;3.;4. összevont</t>
  </si>
  <si>
    <t>Áttanítás óraszáma</t>
  </si>
  <si>
    <t>Óraszám a küldő intézményben</t>
  </si>
  <si>
    <t>Másik intézménybe</t>
  </si>
  <si>
    <t>Másik intézményből</t>
  </si>
  <si>
    <t>Fogadó intézmény neve</t>
  </si>
  <si>
    <t>Küldő intézmény neve</t>
  </si>
  <si>
    <t>Keletkezett többletóra</t>
  </si>
  <si>
    <t>A tan. csop. óratervi óráinak száma:</t>
  </si>
  <si>
    <t>Jogcím 2</t>
  </si>
  <si>
    <t>osztályfőnök és munkaközösség vezető</t>
  </si>
  <si>
    <t>osztályfőnök és DÖK segítő</t>
  </si>
  <si>
    <t>munkaközösség vezető és DÖK segítő</t>
  </si>
  <si>
    <t>felzárkóztatás</t>
  </si>
  <si>
    <t>tehetséggondozás</t>
  </si>
  <si>
    <t>emelt szintű érettségire való felkészítés</t>
  </si>
  <si>
    <t>középszintű érettségire való felkészítés</t>
  </si>
  <si>
    <t>szakkör, sportkör</t>
  </si>
  <si>
    <t>énekkar</t>
  </si>
  <si>
    <t>Iskolai Közöségi Szolgálattal kapcsolatos foglalkozás</t>
  </si>
  <si>
    <t>SNI típusa</t>
  </si>
  <si>
    <t>habilitációs csoportba tartozó évfolyamok</t>
  </si>
  <si>
    <t>habilitációs csoport kódja</t>
  </si>
  <si>
    <t>csoportba tartozó tanulók száma</t>
  </si>
  <si>
    <t>heti óraszám</t>
  </si>
  <si>
    <t>csoportok száma</t>
  </si>
  <si>
    <t>heti óraszám      SNI típusonként</t>
  </si>
  <si>
    <t>értelmi fogyatékos</t>
  </si>
  <si>
    <t>1-6. évfolyam</t>
  </si>
  <si>
    <t>é16</t>
  </si>
  <si>
    <t>(dg: F70, F71, F79)</t>
  </si>
  <si>
    <t>7-8. évfolyam</t>
  </si>
  <si>
    <t>é78</t>
  </si>
  <si>
    <t>9-10. évfolyam</t>
  </si>
  <si>
    <t>é910</t>
  </si>
  <si>
    <t>11-12. évfolyam</t>
  </si>
  <si>
    <t>é1112</t>
  </si>
  <si>
    <t>gyengénlátó</t>
  </si>
  <si>
    <t>1-4. évfolyam</t>
  </si>
  <si>
    <t>gy14</t>
  </si>
  <si>
    <t>(dg: H00-H59)</t>
  </si>
  <si>
    <t>5-8. évfolyam</t>
  </si>
  <si>
    <t>gy58</t>
  </si>
  <si>
    <t>gy910</t>
  </si>
  <si>
    <t>gy1112</t>
  </si>
  <si>
    <t>vak</t>
  </si>
  <si>
    <t>v14</t>
  </si>
  <si>
    <t>5-6. évfolyam</t>
  </si>
  <si>
    <t>v56</t>
  </si>
  <si>
    <t>7-9. évfolyam</t>
  </si>
  <si>
    <t>v79</t>
  </si>
  <si>
    <t>v10</t>
  </si>
  <si>
    <t>v1112</t>
  </si>
  <si>
    <t>nagyothalló</t>
  </si>
  <si>
    <t>n14</t>
  </si>
  <si>
    <t>(dg: H60-H95)</t>
  </si>
  <si>
    <t>n56</t>
  </si>
  <si>
    <t>n79</t>
  </si>
  <si>
    <t>n10</t>
  </si>
  <si>
    <t>n1112</t>
  </si>
  <si>
    <t>mozgásfogyatékos</t>
  </si>
  <si>
    <t>m14</t>
  </si>
  <si>
    <t>(dg:G00-G99)</t>
  </si>
  <si>
    <t>m56</t>
  </si>
  <si>
    <t>m79</t>
  </si>
  <si>
    <t>m10</t>
  </si>
  <si>
    <t>m1112</t>
  </si>
  <si>
    <t>beszédfogyatékos</t>
  </si>
  <si>
    <t>b14</t>
  </si>
  <si>
    <t>(dg: F80)</t>
  </si>
  <si>
    <t>b56</t>
  </si>
  <si>
    <t>b79</t>
  </si>
  <si>
    <t>b10</t>
  </si>
  <si>
    <t>b1112</t>
  </si>
  <si>
    <t>siket</t>
  </si>
  <si>
    <t>1-3. évfolyam</t>
  </si>
  <si>
    <t>s13</t>
  </si>
  <si>
    <t>4-6. évfolyam</t>
  </si>
  <si>
    <t>s46</t>
  </si>
  <si>
    <t>s78</t>
  </si>
  <si>
    <t>s9</t>
  </si>
  <si>
    <t>s10</t>
  </si>
  <si>
    <t>s1112</t>
  </si>
  <si>
    <t>autista</t>
  </si>
  <si>
    <t>a13</t>
  </si>
  <si>
    <t>(dg:F84)</t>
  </si>
  <si>
    <t>a46</t>
  </si>
  <si>
    <t>a78</t>
  </si>
  <si>
    <t>a9</t>
  </si>
  <si>
    <t>a10</t>
  </si>
  <si>
    <t>a1112</t>
  </si>
  <si>
    <t>pszichés fejlődési zavar</t>
  </si>
  <si>
    <t>p16</t>
  </si>
  <si>
    <t>(dg: F81, F82, F83, F90-F94)</t>
  </si>
  <si>
    <t>p78</t>
  </si>
  <si>
    <t>p910</t>
  </si>
  <si>
    <t>p1112</t>
  </si>
  <si>
    <t>mindösszesen:</t>
  </si>
  <si>
    <t xml:space="preserve"> mkv., gyppótlék, nehéz körülmények között végzett munkáért járó pótlék, érdekképviselet</t>
  </si>
  <si>
    <t>A tanulók számát és a tantárgyfelosztás érvényességének kezdetét manuálisan kell felvinni, ha korábbi tantárgyfelosztás nem volt, a vonatkozó cellát üresen kell hagyni. A betöltött pedagógus státuszokat automatikusan számolja a táblázat a kitöltött TTF alapján.</t>
  </si>
  <si>
    <t>A foglalkoztatás jellegét, a végzettségeket és fokozatot a legördülő menükből lehet kiválasztani, a szakképzettséget (pl. tanító+testnevelés szakkoll., műv.ter.) egyénenként kell beírni, a legmagasabb végzettség kerüljön felülre</t>
  </si>
  <si>
    <t>Az órakedvezmények megjelölésére a lenyitható listából kell kiválasztani a megfelelő típust, ami alapján a táblázat automatikusan beemeli az óraszámot. A szakszervezeti kedvezményeket itt nem kell jelölni.</t>
  </si>
  <si>
    <t xml:space="preserve">A csoportbontások óráit piros kiemeléssel szükséges jelölni, ezért a csoportokat kérjük, hogy külön osztályként ne rögzítsék </t>
  </si>
  <si>
    <r>
      <t xml:space="preserve">Végzettség
</t>
    </r>
    <r>
      <rPr>
        <sz val="11"/>
        <color indexed="8"/>
        <rFont val="Calibri"/>
        <family val="2"/>
        <charset val="238"/>
      </rPr>
      <t>(legördülő menü soronként)</t>
    </r>
  </si>
  <si>
    <r>
      <t xml:space="preserve">Képesítése
</t>
    </r>
    <r>
      <rPr>
        <sz val="11"/>
        <color indexed="8"/>
        <rFont val="Calibri"/>
        <family val="2"/>
        <charset val="238"/>
      </rPr>
      <t>(valamennyi szak, szakpár, speciális kollégium, műveltségi terület)</t>
    </r>
  </si>
  <si>
    <t>Az oszlopfeliratra kattintva minden esetben megjelenik egy rövid leírás az adott oszlopra vonatkozóan.</t>
  </si>
  <si>
    <t>Somogy Megyei Óvoda, Általános Iskola, Szakiskola, Kollégium és Egységes Gyógypedagógiai Módszertani Intézmény</t>
  </si>
  <si>
    <t>Somogy Megyei Óvoda, Általános Iskola, Szakiskola, Kollégium és Egységes Gyógypedagógiai Módszertani Intézmény Somogyvár, Kossuth Lajos utca 7. telephelye</t>
  </si>
  <si>
    <t>Somogy Megyei Óvoda, Általános Iskola, Szakiskola, Kollégium és Egységes Gyógypedagógiai Módszertani Intézmény Somogyvár, Kossuth L. u. 9. Telephelye</t>
  </si>
  <si>
    <t>Somogy Megyei Óvoda, Általános Iskola, Szakiskola, Kollégium és Egységes Gyógypedagógiai Módszertani Intézmény Somogyvár Külterület (halastó és erdő) Telephelye</t>
  </si>
  <si>
    <t>Somogy Megyei Óvoda, Általános Iskola, Szakiskola, Kollégium és Egységes Gyógypedagógiai Módszertani Intézmény Somogyvár Külterület (szántó) Telephelye</t>
  </si>
  <si>
    <t>Magántanulói óraszámok</t>
  </si>
  <si>
    <t>Az osztály megnevezése alatt található létszámadatokat kérjük beirni és minden esetben kötelező kitölteni az óratervi órákra vonatkozó sort is</t>
  </si>
  <si>
    <t>Előzetes tantárgyfelosztásban nem jelenhet meg többletóra. Minden betöltetlen álláshely miatt jelentkező, akár kötelező óraszámon felül kiosztandó óraszámot új pedagógus sorában szíveskedjen jelezni a TTF segédletben foglaltak szerint pl. Pedagógus 01 matematika 2 óra. A megjegyzés rovatban kérem, jelezze, hogy milyen megoldási javaslata van az ellátatlan órákra. Pl. álláshirdetés, XY kolléga többletórában látná el.</t>
  </si>
  <si>
    <t>beállás</t>
  </si>
  <si>
    <t>felsőfokú - főiskola</t>
  </si>
  <si>
    <t>felsőfokú - egyetem</t>
  </si>
  <si>
    <t>OM:</t>
  </si>
  <si>
    <t>habilitáció (SNI)</t>
  </si>
  <si>
    <r>
      <t>fejlesztőpedagógia</t>
    </r>
    <r>
      <rPr>
        <sz val="11"/>
        <color indexed="8"/>
        <rFont val="Calibri"/>
        <family val="2"/>
        <charset val="238"/>
      </rPr>
      <t xml:space="preserve"> </t>
    </r>
    <r>
      <rPr>
        <b/>
        <sz val="11"/>
        <color indexed="8"/>
        <rFont val="Calibri"/>
        <family val="2"/>
        <charset val="238"/>
      </rPr>
      <t>(BTMN)</t>
    </r>
  </si>
  <si>
    <t xml:space="preserve">Az óratervi órákat a táblázat automatikusan számolja, az L és AJ oszlopok közt </t>
  </si>
  <si>
    <t>Az BD, BF és BG oszlopokat a táblázat automatikusan számolja</t>
  </si>
  <si>
    <t>A BH oszlopban a megbízási szerződéssel alkalmazott óraadó óraszámait szükséges beírni</t>
  </si>
  <si>
    <t>A BI oszlopban az oszlop címében található adatokat szükséges megjelölni manuális rögzítéssel</t>
  </si>
  <si>
    <t>A magántanulói órákat az AJ oszlopban szükséges rögzíteni, amennyiben szakértői bizottsági vagy orvosi javaslatra lettek elrendelve.</t>
  </si>
  <si>
    <t>tanulást, iskolai felkészülést segítő foglalkozás (egész napos iskola)</t>
  </si>
  <si>
    <t>Az évfolyamok számozása legördíthető és változtatható; itt van lehetőség az összevont osztályok jelölésére is. Összevont osztályok esetén az összevont órákat a legördülő listából kiválasztott összevont évfolyamhoz kell rögzíteni, az évfolyamonkénti csoportbontásokat pedig az adott évfolyam oszlopába.</t>
  </si>
  <si>
    <t>Kollégiumi csoport megnevezése:</t>
  </si>
  <si>
    <r>
      <rPr>
        <b/>
        <sz val="12"/>
        <rFont val="Times New Roman CE"/>
        <charset val="238"/>
      </rPr>
      <t xml:space="preserve">Foglalkozástervi órák összesen </t>
    </r>
    <r>
      <rPr>
        <b/>
        <sz val="10"/>
        <rFont val="Times New Roman CE"/>
        <charset val="238"/>
      </rPr>
      <t xml:space="preserve">                                                                          </t>
    </r>
    <r>
      <rPr>
        <sz val="10"/>
        <rFont val="Times New Roman CE"/>
        <charset val="238"/>
      </rPr>
      <t>(a képlet automatikusan számol)</t>
    </r>
  </si>
  <si>
    <t xml:space="preserve"> 326/2013. Korm. Rend. 17.§ (6)</t>
  </si>
  <si>
    <r>
      <rPr>
        <b/>
        <sz val="12"/>
        <rFont val="Times New Roman CE"/>
        <charset val="238"/>
      </rPr>
      <t xml:space="preserve">Összes lekötött óra </t>
    </r>
    <r>
      <rPr>
        <b/>
        <sz val="10"/>
        <rFont val="Times New Roman CE"/>
        <charset val="238"/>
      </rPr>
      <t xml:space="preserve">                                                                                       </t>
    </r>
    <r>
      <rPr>
        <sz val="10"/>
        <rFont val="Times New Roman CE"/>
        <charset val="238"/>
      </rPr>
      <t xml:space="preserve"> (a képlet automatikusan számol)</t>
    </r>
  </si>
  <si>
    <t xml:space="preserve"> ig., igh., of., mkv., mesterpedagógus, gyakornok, gyppótlék, érdekképviselet</t>
  </si>
  <si>
    <t>Megjegyzés (pl.:  tartósan távol lévő XY helyén, stb.)</t>
  </si>
  <si>
    <t>Foglalkozási csoport megnevezése</t>
  </si>
  <si>
    <t>2018/2019. tanév I. félév</t>
  </si>
  <si>
    <t>Csoport létszáma</t>
  </si>
  <si>
    <t>Sorszám</t>
  </si>
  <si>
    <r>
      <rPr>
        <b/>
        <sz val="12"/>
        <rFont val="Times New Roman CE"/>
        <charset val="238"/>
      </rPr>
      <t xml:space="preserve">Foglalkoztatásának jellege </t>
    </r>
    <r>
      <rPr>
        <sz val="12"/>
        <rFont val="Times New Roman CE"/>
        <charset val="238"/>
      </rPr>
      <t xml:space="preserve">                        (legördülő menü)</t>
    </r>
  </si>
  <si>
    <r>
      <rPr>
        <b/>
        <sz val="12"/>
        <rFont val="Times New Roman CE"/>
        <charset val="238"/>
      </rPr>
      <t>Státusza</t>
    </r>
    <r>
      <rPr>
        <sz val="12"/>
        <rFont val="Times New Roman CE"/>
        <family val="1"/>
        <charset val="238"/>
      </rPr>
      <t xml:space="preserve"> számmal jelölve              (a képlet automatikusan számol)</t>
    </r>
  </si>
  <si>
    <t>Végzettsége</t>
  </si>
  <si>
    <r>
      <rPr>
        <b/>
        <sz val="14"/>
        <rFont val="Times New Roman CE"/>
        <charset val="238"/>
      </rPr>
      <t>Képesítése</t>
    </r>
    <r>
      <rPr>
        <sz val="14"/>
        <rFont val="Times New Roman CE"/>
        <charset val="238"/>
      </rPr>
      <t xml:space="preserve"> (valamennyi szak, szakpár, spec. koll., műv terület)</t>
    </r>
  </si>
  <si>
    <r>
      <rPr>
        <b/>
        <sz val="14"/>
        <rFont val="Times New Roman CE"/>
        <charset val="238"/>
      </rPr>
      <t>Foglalkozás jellege</t>
    </r>
    <r>
      <rPr>
        <sz val="14"/>
        <rFont val="Times New Roman CE"/>
        <charset val="238"/>
      </rPr>
      <t xml:space="preserve">                                                   (legördülő menü) </t>
    </r>
  </si>
  <si>
    <r>
      <rPr>
        <b/>
        <sz val="14"/>
        <rFont val="Times New Roman CE"/>
        <charset val="238"/>
      </rPr>
      <t xml:space="preserve">Foglalkozás megnevezése </t>
    </r>
    <r>
      <rPr>
        <sz val="14"/>
        <rFont val="Times New Roman CE"/>
        <charset val="238"/>
      </rPr>
      <t>(minden foglalkozás megadása kötelező, külön-külön sorban)</t>
    </r>
  </si>
  <si>
    <t>A pedagógus által ellátott foglalkozástervi órák csoportonként, foglalkozásonként</t>
  </si>
  <si>
    <t>iskolai vagy kollégiumi foglalkozáson részt nem vevő tanulók – étkezési, alvási és a heti pihenőnapon, munkaszüneti napon teljesített ügyeleti időn kívüli – folyamatos pedagógiai felügyelete</t>
  </si>
  <si>
    <t>Tartósan távol lévő, felmentési idejét töltő pedagógus kolléga/ák</t>
  </si>
  <si>
    <r>
      <rPr>
        <b/>
        <sz val="12"/>
        <rFont val="Times New Roman CE"/>
        <charset val="238"/>
      </rPr>
      <t xml:space="preserve">Foglalkoztatásának jellege </t>
    </r>
    <r>
      <rPr>
        <sz val="12"/>
        <rFont val="Times New Roman CE"/>
        <family val="1"/>
        <charset val="238"/>
      </rPr>
      <t xml:space="preserve">                        (legördülő menü)</t>
    </r>
  </si>
  <si>
    <r>
      <rPr>
        <b/>
        <sz val="12"/>
        <rFont val="Times New Roman CE"/>
        <charset val="238"/>
      </rPr>
      <t>Státusza</t>
    </r>
    <r>
      <rPr>
        <sz val="12"/>
        <rFont val="Times New Roman CE"/>
        <family val="1"/>
        <charset val="238"/>
      </rPr>
      <t xml:space="preserve"> számmal jelölve       </t>
    </r>
    <r>
      <rPr>
        <sz val="10"/>
        <rFont val="Times New Roman CE"/>
        <charset val="238"/>
      </rPr>
      <t>(két tizedes pontossággal)</t>
    </r>
  </si>
  <si>
    <r>
      <rPr>
        <b/>
        <sz val="12"/>
        <rFont val="Times New Roman CE"/>
        <charset val="238"/>
      </rPr>
      <t>Képesítése</t>
    </r>
    <r>
      <rPr>
        <sz val="12"/>
        <rFont val="Times New Roman CE"/>
        <family val="1"/>
        <charset val="238"/>
      </rPr>
      <t xml:space="preserve"> (valamennyi szak, szakpár, spec. koll., műv terület)</t>
    </r>
  </si>
  <si>
    <t>Távollétének oka</t>
  </si>
  <si>
    <t>Távollétének várható befejezése</t>
  </si>
  <si>
    <t>Dátum:</t>
  </si>
  <si>
    <t>…………………………………………………………………………</t>
  </si>
  <si>
    <t>intézményvezető neve</t>
  </si>
  <si>
    <t>titulus megnevezése</t>
  </si>
  <si>
    <t>Felkészítő foglalkozások (tanulást segítő foglalkozások):</t>
  </si>
  <si>
    <t>Egyéni és közösségi fejlesztést megvalósító foglalkozások / Csoportvezetői foglalkozások:</t>
  </si>
  <si>
    <t>Egyéni és közösségi fejlesztést megvalósító foglalkozások / A kollégiumi közösségek szervezésével összefüggő foglalkozások:</t>
  </si>
  <si>
    <t>Egyéni és közösségi fejlesztést megvalósító foglalkozások / A tanulókkal való egyéni törődést biztosító foglalkozások:</t>
  </si>
  <si>
    <t>Szabadidő eltöltését szolgáló foglalkozások:</t>
  </si>
  <si>
    <t>AJTP foglalkozás</t>
  </si>
  <si>
    <t xml:space="preserve">Gazdasági, ügyviteli, műszaki, kisegítő munkakörökben alkalmazottak </t>
  </si>
  <si>
    <r>
      <t xml:space="preserve">jogszabály szerinti státuszszám </t>
    </r>
    <r>
      <rPr>
        <i/>
        <sz val="12"/>
        <rFont val="Times New Roman CE"/>
        <charset val="238"/>
      </rPr>
      <t>(Nkt. 61. § (5) bekezdés alapján):</t>
    </r>
  </si>
  <si>
    <t>tényleges állapot</t>
  </si>
  <si>
    <t>eltérés</t>
  </si>
  <si>
    <t>munkakör megnevezése</t>
  </si>
  <si>
    <t>alkalmazott neve</t>
  </si>
  <si>
    <t>létszám/státusz</t>
  </si>
  <si>
    <t xml:space="preserve">Összesen: </t>
  </si>
  <si>
    <t>Segédlet, a TTF tábla használatához</t>
  </si>
  <si>
    <t>Oszlopok/sorok beszúrása:</t>
  </si>
  <si>
    <t>Arra ügyeljen, hogy soha ne az első oszlop elé, illetve a felső sor fölé szúrja be, inkább a középsőhöz, vagy az utolsó oszlophoz, illetve az alsó sorhoz.</t>
  </si>
  <si>
    <t>Oszlopok/sorok törlése:</t>
  </si>
  <si>
    <t>Kérem, ne töröljön oszlopokat, sorokat! Inkább hagyja üresen azokat!</t>
  </si>
  <si>
    <t>Csoportok megnevezése:</t>
  </si>
  <si>
    <t>Amennyiben nincs elegendő oszlop intézménye csoportjainak felviteléhez, nyugodtan szúrjon be oszlopokat (ld. 1. pont)!</t>
  </si>
  <si>
    <t>Pedagógusok felvitele:</t>
  </si>
  <si>
    <t>a)</t>
  </si>
  <si>
    <t xml:space="preserve">aktív </t>
  </si>
  <si>
    <t>Az első táblázatba, csak azon pedagógusokat tüntesse fel, akik tényleges órát tartanak! Amennyiben az adott pedagógus valamelyik ávol lévő kollégát helyettesít, úgy kérem azt az utolsó megjegyzés oszlopban tüntesse fel.</t>
  </si>
  <si>
    <t>b)</t>
  </si>
  <si>
    <t>passzív</t>
  </si>
  <si>
    <t>A második (alsó) táblázatban minden olyan kollégát tüntessen fel, aki tartósan távol lévő, illetve felmenési idejét tölti.</t>
  </si>
  <si>
    <t>Foglalkozás jellegének kiválasztása:</t>
  </si>
  <si>
    <t>A legördülő menüből kell soronként minden foglalkozáshoz a megfelelőt kiválasztani.</t>
  </si>
  <si>
    <t>A "Foglalkozások_segédlet" fül segítséget nyújt a kiválasztásban</t>
  </si>
  <si>
    <t>Tanított foglalkozások felvitele:</t>
  </si>
  <si>
    <t>Minden foglalkozás külön sorba kerüljön! Amennyiben nem áll rendelkezésre elegendő sor, úgy nyugodtan szúrjon be sorokat (ld. 1. pont)!</t>
  </si>
  <si>
    <t>Státusz számítása</t>
  </si>
  <si>
    <r>
      <t>A táblázat képletezett, kérem, ne módosítsa azt!        Amennyiben nincs annyi pedagógusa, amennyi sor van a táblázatban, úgy az</t>
    </r>
    <r>
      <rPr>
        <b/>
        <sz val="11"/>
        <color rgb="FFFF0000"/>
        <rFont val="Calibri"/>
        <family val="2"/>
        <charset val="238"/>
        <scheme val="minor"/>
      </rPr>
      <t xml:space="preserve"> üres sorokhoz tartozó státuszoszlopba írjon "0"-át!</t>
    </r>
    <r>
      <rPr>
        <b/>
        <sz val="11"/>
        <color theme="1"/>
        <rFont val="Calibri"/>
        <family val="2"/>
        <charset val="238"/>
        <scheme val="minor"/>
      </rPr>
      <t xml:space="preserve"> Ezáltal az intézmény összes státuszszámát is kiszámolja.</t>
    </r>
  </si>
  <si>
    <t>Összes lekötött óra</t>
  </si>
  <si>
    <t>Többletóra számítása</t>
  </si>
  <si>
    <t>a kollégiumi pedagóguslétszám meghatározásánál figyelembe kell venni a tanulók nemenként és épületenként megadott létszámát, a kollégiumi foglalkozási időn kívül nemenként és épületenként átlagosan száz, legfeljebb százhúsz fős tanulói csoporthoz egy pedagógussal számolva</t>
  </si>
  <si>
    <t>A magasabb vezetői megbízás szintén legördülő menü, amelyben CSAK a vezetőket lehet választani, a többi kollégára értelemszerűen nem alkalmazandó</t>
  </si>
  <si>
    <r>
      <t xml:space="preserve">Az </t>
    </r>
    <r>
      <rPr>
        <i/>
        <sz val="11"/>
        <rFont val="Calibri"/>
        <family val="2"/>
        <charset val="238"/>
      </rPr>
      <t>alapadatok</t>
    </r>
    <r>
      <rPr>
        <sz val="11"/>
        <rFont val="Calibri"/>
        <family val="2"/>
        <charset val="238"/>
      </rPr>
      <t xml:space="preserve"> fülön található OM- ÉS!! KIR-azonosító kiválasztásával az intézményi adatok automatikusan betöltődnek minden fülön.</t>
    </r>
  </si>
  <si>
    <r>
      <t xml:space="preserve">Az </t>
    </r>
    <r>
      <rPr>
        <i/>
        <sz val="11"/>
        <rFont val="Calibri"/>
        <family val="2"/>
        <charset val="238"/>
      </rPr>
      <t>altisk_gimn</t>
    </r>
    <r>
      <rPr>
        <sz val="11"/>
        <rFont val="Calibri"/>
        <family val="2"/>
        <charset val="238"/>
      </rPr>
      <t xml:space="preserve"> fülön az 1. és 2. (3.) sorba a magasabb vezetői megbízással rendelkező pedagógusokat kérjük felvezetni, majd a többiben már a pedagógusok szerepeljenek, ABC-rendben! A táblázat végére a tartósan távollévőket is szükséges rögzíteni ABC sorrendben, a megjegyzésben kérem rögzítsék a visszatérés tervezett dátumát, valamint a helyettesítő pedagógus megjegyzés rovatában is jelezzék, hogy az adott dolgozó melyik távollévő pedagógust helyettesíti.</t>
    </r>
  </si>
  <si>
    <t>A foglalkoztatás jellegénél (C és D oszlop) a bal oldali oszlopban kell kiválasztani a megfelelő értéket (teljes munkaidős, részmunkaidős, óraadó). A részmunkaidős érték választása esetén láthatóvá válik a jobboldali oszlop tartalma, amiben a részmunkaidő százalékát kell kiválasztani egy lenyitható listából. Ez alapértelmezetten 100%. Amennyiben részmunkaidőhöz már beállított százalékot és átvált egy másik foglalkozási típusra, a százalék mező bár eltűnik, de nem áll vissza automatikusan 100%-ra, ezért ilyen esetben legelőször mindig állítsák a jobb oldali oszlop tartalmát 100%-ra, különben a táblázat a korábbi százalékkal fogja számolni a státuszértéket!</t>
  </si>
  <si>
    <t>Az évfolyamonkénti több osztály felvitelére egyszerű oszlopbeszúrással van lehetőség</t>
  </si>
  <si>
    <t>Minden áttanító esetében kerüljön megjelölésre, hogy honnan, illetve hova, összesen hány órában tanít át! Küldő intézmény esetén az áttanító nem helyben letanított, többi megtartott órájának a számát kell rögzíteni egyetlen számként. Honnan: AH és AI oszlop; Hova: AF és AG oszlopok (Áttanítás)</t>
  </si>
  <si>
    <t>A BE oszlopba a munkakörhöz kötött maximális óraszámot kell beírni (pl.: gyakornok 20, intézményvezető 2-8 stb.), nem egységesen 26-ot!</t>
  </si>
  <si>
    <t>A Megjegyzés rovata lehetőséget ad arra, hogy bármilyen, a tantárgyfelosztáshoz kapcsolódó, annak adatait esetenként megvilágító információt feltüntessenek</t>
  </si>
  <si>
    <t>A felesleges sorokat rejtsék el és semmiképpen sem töröljék! Adott sor vagy oszlop elrejtéséhez menjen egérrel az oszlopfeliratra vagy sorszámra és jobb kattintással válassza az elrejtés elemet. Amennyiben egy elrejtett oszlopot/sort fel szeretne fedni, abban az esetben jelölje ki az elrejtett sor/oszlop melletti sorokat/oszlopokat és a sorszámra/oszlopfeliratra jobb gombbal kattintva válassza a felfedés opciót.</t>
  </si>
  <si>
    <t>A fájl elnevezésében a következő formulát kérjük alkalmazni: Település-Intézmény-ettf-2018-2019-1; amely intézményhez tagintézmény, telephely is tartozik, ott tovább bővítve, pl. Marcali-Noszlopy-Mikszáth-ettf-2018-2019-1</t>
  </si>
  <si>
    <r>
      <t xml:space="preserve">Az </t>
    </r>
    <r>
      <rPr>
        <i/>
        <sz val="11"/>
        <rFont val="Calibri"/>
        <family val="2"/>
        <charset val="238"/>
      </rPr>
      <t>SNI névsor</t>
    </r>
    <r>
      <rPr>
        <sz val="11"/>
        <rFont val="Calibri"/>
        <family val="2"/>
        <charset val="238"/>
      </rPr>
      <t xml:space="preserve"> fülön található táblázatot a tantárgyfelosztás érvényességének kezdeti idején fennálló állapotra kell aktualizálni a megfelelő adatok kitöltésével, frissítésével. Előzetes tantárgyfelosztás esetén várható értékekkel kell feltölteni a táblázatot. A fejléc adatait a táblázat automatikusan tölti ki az </t>
    </r>
    <r>
      <rPr>
        <i/>
        <sz val="11"/>
        <rFont val="Calibri"/>
        <family val="2"/>
        <charset val="238"/>
      </rPr>
      <t>alapadatok</t>
    </r>
    <r>
      <rPr>
        <sz val="11"/>
        <rFont val="Calibri"/>
        <family val="2"/>
        <charset val="238"/>
      </rPr>
      <t xml:space="preserve"> fülön megadott értékek alapján.</t>
    </r>
  </si>
  <si>
    <r>
      <t xml:space="preserve">Napközi és tanulószobai foglalkozások esetén a  tantárgyaknál mindenképpen jelezzék az elnevezésben a csoport évfolyamát is. </t>
    </r>
    <r>
      <rPr>
        <b/>
        <sz val="11"/>
        <rFont val="Calibri"/>
        <family val="2"/>
        <charset val="238"/>
      </rPr>
      <t>Napközis csoport esetében csoportonként napi 3 óra, tanulószoba esetében csoportonként napi 2 óra tervezhető</t>
    </r>
    <r>
      <rPr>
        <sz val="11"/>
        <rFont val="Calibri"/>
        <family val="2"/>
        <charset val="238"/>
      </rPr>
      <t xml:space="preserve"> (ebédeltetési felügyeletet, tanulói kiséretet nem tartalmazhatnak).</t>
    </r>
  </si>
  <si>
    <t>59/2013. (VIII. 9.) EMMI rendelet alapján</t>
  </si>
  <si>
    <t>Foglalkozás jellege</t>
  </si>
  <si>
    <t>a)    rendszeres iskolai felkészülést biztosító egyéni és csoportos foglalkozás,</t>
  </si>
  <si>
    <t>b)    differenciált képességfejlesztő, tehetség-kibontakoztató foglalkozás,</t>
  </si>
  <si>
    <t>c)    a bármely okból lemaradó tanulók felzárkóztatása, hátránykompenzáció,</t>
  </si>
  <si>
    <t>d)    a tantárgyi ismeretek bővítése és a pályaválasztás segítése érdekében szervezett szakkörök, diákkörök,</t>
  </si>
  <si>
    <t>e) tematikus csoportfoglalkozás</t>
  </si>
  <si>
    <t> Egyéni és közösségi fejlesztést megvalósító foglalkozások / Csoportvezetői foglalkozások:</t>
  </si>
  <si>
    <t>a)    közösségi foglalkozás a kollégiumi csoportok számára:</t>
  </si>
  <si>
    <t>a csoport életével kapcsolatos feladatok, tevékenységek, események, problémák megbeszélése, értékelése</t>
  </si>
  <si>
    <t>b)    tematikus csoportfoglalkozások: az 59/2013. (VIII. 9.) EMMI rendeletben előírt témakörök, időkeretek között szervezhető foglalkozások</t>
  </si>
  <si>
    <t> Egyéni és közösségi fejlesztést megvalósító foglalkozások / A kollégiumi közösségek szervezésével összefüggő foglalkozások:</t>
  </si>
  <si>
    <t>a)    a kollégiumi diákönkormányzatok működésének támogatása</t>
  </si>
  <si>
    <t>b)    kollégiumi diákfórumok (kollégiumi gyűlés, kisebb közösségek szerinti megbeszélések)</t>
  </si>
  <si>
    <t> Egyéni és közösségi fejlesztést megvalósító foglalkozások / A tanulókkal való egyéni törődést biztosító foglalkozások:</t>
  </si>
  <si>
    <t>a foglalkozásokon (tanulói vagy pedagógusi kezdeményezésre) a diákok feltárhatják egyéni problémáikat ezek megoldásában számíthatnak a pedagógus tanácsaira, segítségére</t>
  </si>
  <si>
    <t>Állandó, vagy adott eseményre szerveződő kollégiumi diákcsoportok számára szervezett</t>
  </si>
  <si>
    <t>-    irodalmi, képzőművészeti, zenei, tánc, vizuális képességeket fejlesztő művészeti,</t>
  </si>
  <si>
    <t>-    természettudományos, műszaki, vállalkozói, gazdasági ismereteket bővítő szakmai,</t>
  </si>
  <si>
    <t>-    egészséges életmódra nevelést, a rendszeres testedzést szolgáló sportcélú,</t>
  </si>
  <si>
    <t>-    a hasznos gyakorlati ismeretek megszerzését, az önellátás képességének fejlesztését célzó,</t>
  </si>
  <si>
    <t>-    a pályaorientáció szempontjából is fontos tartalmakat hordozó,</t>
  </si>
  <si>
    <t>szakkörök, szakmai, művészeti foglalkozások, kollégiumi sportkörök, rendezvények, versenyek, vetélkedők</t>
  </si>
  <si>
    <t>Az AJTP foglalkozási egység az AJTP program egyik jellemzője, melyre a program a 9./AJTP évfolyamon további heti 4, a 9-12. évfolyamokon pedig heti 2-2 órányi foglalkozási időt biztosít.</t>
  </si>
  <si>
    <t>326/2013. (VIII. 30.) Korm. Rendelet 17.§ (6) bekezdése alapján</t>
  </si>
  <si>
    <t>Bertalan Zsolt</t>
  </si>
  <si>
    <t>F81.9 F90.0</t>
  </si>
  <si>
    <t>Szakirányú végzettséggel rendelkező gyógypedagógus/logopédus tanár/terapeuta, tanulásban akadályozott/pszichopedagógiai szakirányon végzett tanár/terapeuta</t>
  </si>
  <si>
    <t>Erdei Csanád Koppány</t>
  </si>
  <si>
    <t>F98.8 F81.0 F81.1</t>
  </si>
  <si>
    <t>Laskai Rómeó</t>
  </si>
  <si>
    <t>F84.9</t>
  </si>
  <si>
    <t>Szakirányú végzettséggel rendelkező gyógypedagógus autizmus specifikus fejlesztésben képzett gyógypedagógiai tanár vagy terapeuta/ logopédus tanár / terapeuta, tanulásba akadályozott szakirányon végzett tanár/terapeuta</t>
  </si>
  <si>
    <t>Orosz Benedek</t>
  </si>
  <si>
    <t>F84.5</t>
  </si>
  <si>
    <t>Pintér Jázmin Noémi</t>
  </si>
  <si>
    <t>F81.2</t>
  </si>
  <si>
    <t>Tuli Norbert</t>
  </si>
  <si>
    <t>F81.0 F81.1</t>
  </si>
  <si>
    <t>Danó Krisztián Margini</t>
  </si>
  <si>
    <t>folyamatban</t>
  </si>
  <si>
    <t>Tóth Ádám</t>
  </si>
  <si>
    <t>Tarr Péter János</t>
  </si>
  <si>
    <t>magyar-történelem</t>
  </si>
  <si>
    <t>etika 60 óra</t>
  </si>
  <si>
    <t>történelem</t>
  </si>
  <si>
    <t>etika</t>
  </si>
  <si>
    <t>Kispéter Sándorné</t>
  </si>
  <si>
    <t>biológia-földrajz</t>
  </si>
  <si>
    <t>természetismeret</t>
  </si>
  <si>
    <t>biológia</t>
  </si>
  <si>
    <t>földrajz</t>
  </si>
  <si>
    <t>Benkő Margit</t>
  </si>
  <si>
    <t>magyar-könyvtár</t>
  </si>
  <si>
    <t>magyar</t>
  </si>
  <si>
    <t>hon- és népismeret</t>
  </si>
  <si>
    <t>osztályfőnöki</t>
  </si>
  <si>
    <t>középiskolai előkészítő</t>
  </si>
  <si>
    <t>Bodrogi Éva Mária</t>
  </si>
  <si>
    <t>rajz</t>
  </si>
  <si>
    <t>vizuális kultúra</t>
  </si>
  <si>
    <t>Bolevácz Rita</t>
  </si>
  <si>
    <t>tanító</t>
  </si>
  <si>
    <t>ének</t>
  </si>
  <si>
    <t>technika</t>
  </si>
  <si>
    <t>Galóné Kárpáti Ildikó</t>
  </si>
  <si>
    <t>matematika-technika</t>
  </si>
  <si>
    <t>matematika</t>
  </si>
  <si>
    <t>Galó Tibor</t>
  </si>
  <si>
    <t>testnevelés</t>
  </si>
  <si>
    <t>Gara Diána Katinka</t>
  </si>
  <si>
    <t>német nyelv műveltségi terület</t>
  </si>
  <si>
    <t>környezetismeret</t>
  </si>
  <si>
    <t>Gazdag Boglárka</t>
  </si>
  <si>
    <t>Hajdúné Gergő Andrea</t>
  </si>
  <si>
    <t>testnevelés és gyógytestnevelés speciális kollégium</t>
  </si>
  <si>
    <t>5-8. o. tanulószoba</t>
  </si>
  <si>
    <t>1.o. napközi</t>
  </si>
  <si>
    <t>Hirsch Judit</t>
  </si>
  <si>
    <t>német nyev és irodalom</t>
  </si>
  <si>
    <t>orosz, testnevelés</t>
  </si>
  <si>
    <t>német</t>
  </si>
  <si>
    <t>5-8.o. tanulószoba</t>
  </si>
  <si>
    <t>szaktanácsadó</t>
  </si>
  <si>
    <t>Hodján Beatrix</t>
  </si>
  <si>
    <t>angol nyelv és irodalom</t>
  </si>
  <si>
    <t>angol</t>
  </si>
  <si>
    <t>Lőrincz Éva Edina</t>
  </si>
  <si>
    <t>ének-zene</t>
  </si>
  <si>
    <t>Siófoki Vak Bottyán János Általános Iskola és AMI</t>
  </si>
  <si>
    <t>Nagyné Márkus Adél</t>
  </si>
  <si>
    <t>német tanító</t>
  </si>
  <si>
    <t>Orosz Zoltán</t>
  </si>
  <si>
    <t>kémia</t>
  </si>
  <si>
    <t>Simon Alice</t>
  </si>
  <si>
    <t>fizika</t>
  </si>
  <si>
    <t>matematika, számítástechnika</t>
  </si>
  <si>
    <t>informatika</t>
  </si>
  <si>
    <t>Kincskereső ÁMK</t>
  </si>
  <si>
    <t>Szücs Gáborné</t>
  </si>
  <si>
    <t>Trunk Dóra</t>
  </si>
  <si>
    <t>3. o. napközi</t>
  </si>
  <si>
    <t>2-4. o. napközi</t>
  </si>
  <si>
    <t>német idegen nyelvi műveltségi terület</t>
  </si>
  <si>
    <t>Siófok, 2018.09.21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</si>
</sst>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fő&quot;"/>
    <numFmt numFmtId="165" formatCode="0.0"/>
    <numFmt numFmtId="166" formatCode="yyyy\-mm\-dd"/>
    <numFmt numFmtId="167" formatCode="[$-40E]General"/>
  </numFmts>
  <fonts count="9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u/>
      <sz val="11"/>
      <name val="Calibri"/>
      <family val="2"/>
      <charset val="238"/>
    </font>
    <font>
      <sz val="8"/>
      <name val="Calibri"/>
      <family val="2"/>
      <charset val="238"/>
    </font>
    <font>
      <b/>
      <sz val="14"/>
      <name val="Arial"/>
      <family val="2"/>
      <charset val="238"/>
    </font>
    <font>
      <sz val="14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Arial Black"/>
      <family val="2"/>
      <charset val="238"/>
    </font>
    <font>
      <b/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b/>
      <sz val="12"/>
      <color theme="1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2"/>
      <color rgb="FF000000"/>
      <name val="Times New Roman CE1"/>
      <charset val="238"/>
    </font>
    <font>
      <sz val="10"/>
      <color rgb="FF000000"/>
      <name val="Times New Roman CE1"/>
      <charset val="238"/>
    </font>
    <font>
      <b/>
      <sz val="10"/>
      <color rgb="FF000000"/>
      <name val="Times New Roman"/>
      <family val="1"/>
      <charset val="238"/>
    </font>
    <font>
      <b/>
      <sz val="16"/>
      <name val="Times New Roman CE"/>
      <charset val="238"/>
    </font>
    <font>
      <sz val="12"/>
      <name val="Times New Roman CE"/>
      <family val="1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sz val="16"/>
      <name val="Times New Roman CE"/>
      <family val="1"/>
      <charset val="238"/>
    </font>
    <font>
      <sz val="16"/>
      <name val="Arial CE"/>
      <charset val="238"/>
    </font>
    <font>
      <sz val="8"/>
      <name val="Times New Roman CE"/>
      <family val="1"/>
      <charset val="238"/>
    </font>
    <font>
      <sz val="9"/>
      <name val="Times New Roman CE"/>
      <family val="1"/>
      <charset val="238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rgb="FF000000"/>
      <name val="Times"/>
    </font>
    <font>
      <i/>
      <sz val="12"/>
      <color rgb="FF000000"/>
      <name val="Times New Roman"/>
      <family val="1"/>
      <charset val="238"/>
    </font>
    <font>
      <b/>
      <sz val="18"/>
      <color theme="1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i/>
      <sz val="11"/>
      <color theme="1"/>
      <name val="Times New Roman CE"/>
      <charset val="238"/>
    </font>
    <font>
      <i/>
      <sz val="12"/>
      <color theme="1"/>
      <name val="Times New Roman CE"/>
      <charset val="238"/>
    </font>
    <font>
      <b/>
      <i/>
      <sz val="12"/>
      <color theme="1"/>
      <name val="Times New Roman CE"/>
      <charset val="238"/>
    </font>
    <font>
      <sz val="11"/>
      <color theme="1"/>
      <name val="Times New Roman CE"/>
      <charset val="238"/>
    </font>
    <font>
      <b/>
      <i/>
      <sz val="11"/>
      <color theme="1"/>
      <name val="Times New Roman CE"/>
      <charset val="238"/>
    </font>
    <font>
      <sz val="12"/>
      <color theme="1"/>
      <name val="Times New Roman CE"/>
      <charset val="238"/>
    </font>
    <font>
      <b/>
      <i/>
      <sz val="14"/>
      <color theme="1"/>
      <name val="Times New Roman CE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b/>
      <i/>
      <sz val="12"/>
      <color rgb="FF000000"/>
      <name val="Times"/>
      <charset val="238"/>
    </font>
    <font>
      <sz val="12"/>
      <color rgb="FF000000"/>
      <name val="Calibri"/>
      <family val="2"/>
      <charset val="238"/>
      <scheme val="minor"/>
    </font>
    <font>
      <b/>
      <i/>
      <sz val="12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rgb="FF000000"/>
      <name val="Times"/>
      <charset val="238"/>
    </font>
    <font>
      <sz val="11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7" fillId="0" borderId="0"/>
    <xf numFmtId="0" fontId="31" fillId="0" borderId="0"/>
    <xf numFmtId="167" fontId="34" fillId="0" borderId="0" applyBorder="0" applyProtection="0"/>
    <xf numFmtId="0" fontId="35" fillId="0" borderId="0"/>
    <xf numFmtId="0" fontId="36" fillId="0" borderId="0"/>
    <xf numFmtId="0" fontId="4" fillId="0" borderId="0"/>
    <xf numFmtId="0" fontId="1" fillId="0" borderId="0"/>
    <xf numFmtId="0" fontId="31" fillId="0" borderId="0"/>
  </cellStyleXfs>
  <cellXfs count="558">
    <xf numFmtId="0" fontId="0" fillId="0" borderId="0" xfId="0"/>
    <xf numFmtId="0" fontId="22" fillId="0" borderId="2" xfId="1" applyFont="1" applyBorder="1" applyAlignment="1">
      <alignment horizontal="center" vertical="center" wrapText="1"/>
    </xf>
    <xf numFmtId="49" fontId="22" fillId="0" borderId="2" xfId="1" applyNumberFormat="1" applyFont="1" applyBorder="1" applyAlignment="1">
      <alignment horizontal="center" vertical="center" wrapText="1"/>
    </xf>
    <xf numFmtId="0" fontId="10" fillId="0" borderId="0" xfId="1" applyAlignment="1">
      <alignment horizontal="center" vertical="center" wrapText="1"/>
    </xf>
    <xf numFmtId="0" fontId="10" fillId="0" borderId="2" xfId="1" applyBorder="1" applyAlignment="1">
      <alignment horizontal="center" vertical="center" wrapText="1"/>
    </xf>
    <xf numFmtId="49" fontId="10" fillId="0" borderId="2" xfId="1" applyNumberFormat="1" applyBorder="1" applyAlignment="1">
      <alignment horizontal="center" vertical="center" wrapText="1"/>
    </xf>
    <xf numFmtId="0" fontId="10" fillId="0" borderId="2" xfId="1" applyBorder="1" applyAlignment="1">
      <alignment horizontal="left" vertical="center" wrapText="1"/>
    </xf>
    <xf numFmtId="0" fontId="10" fillId="6" borderId="2" xfId="1" applyFill="1" applyBorder="1" applyAlignment="1">
      <alignment horizontal="center" vertical="center" wrapText="1"/>
    </xf>
    <xf numFmtId="49" fontId="10" fillId="6" borderId="2" xfId="1" applyNumberFormat="1" applyFill="1" applyBorder="1" applyAlignment="1">
      <alignment horizontal="center" vertical="center" wrapText="1"/>
    </xf>
    <xf numFmtId="0" fontId="10" fillId="6" borderId="2" xfId="1" applyFill="1" applyBorder="1" applyAlignment="1">
      <alignment horizontal="left" vertical="center" wrapText="1"/>
    </xf>
    <xf numFmtId="17" fontId="10" fillId="0" borderId="2" xfId="1" applyNumberFormat="1" applyBorder="1" applyAlignment="1">
      <alignment horizontal="center" vertical="center" wrapText="1"/>
    </xf>
    <xf numFmtId="16" fontId="10" fillId="0" borderId="2" xfId="1" applyNumberFormat="1" applyBorder="1" applyAlignment="1">
      <alignment horizontal="center" vertical="center" wrapText="1"/>
    </xf>
    <xf numFmtId="49" fontId="10" fillId="0" borderId="0" xfId="1" applyNumberFormat="1" applyAlignment="1">
      <alignment horizontal="center" vertical="center" wrapText="1"/>
    </xf>
    <xf numFmtId="0" fontId="10" fillId="0" borderId="0" xfId="1" applyAlignment="1">
      <alignment horizontal="left" vertical="center" wrapText="1"/>
    </xf>
    <xf numFmtId="0" fontId="10" fillId="0" borderId="0" xfId="1" applyProtection="1"/>
    <xf numFmtId="0" fontId="9" fillId="0" borderId="0" xfId="1" applyFont="1" applyProtection="1"/>
    <xf numFmtId="0" fontId="8" fillId="0" borderId="0" xfId="1" applyFont="1" applyProtection="1"/>
    <xf numFmtId="49" fontId="10" fillId="0" borderId="0" xfId="1" applyNumberFormat="1" applyProtection="1"/>
    <xf numFmtId="0" fontId="0" fillId="0" borderId="0" xfId="0" applyAlignme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locked="0"/>
    </xf>
    <xf numFmtId="0" fontId="12" fillId="0" borderId="0" xfId="0" applyFont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20" fillId="2" borderId="4" xfId="0" applyFont="1" applyFill="1" applyBorder="1" applyAlignment="1" applyProtection="1">
      <alignment horizontal="center" vertical="center" wrapText="1"/>
    </xf>
    <xf numFmtId="165" fontId="20" fillId="3" borderId="15" xfId="0" applyNumberFormat="1" applyFont="1" applyFill="1" applyBorder="1" applyAlignment="1" applyProtection="1">
      <alignment horizontal="center" vertical="center" wrapText="1"/>
    </xf>
    <xf numFmtId="165" fontId="23" fillId="3" borderId="15" xfId="0" applyNumberFormat="1" applyFont="1" applyFill="1" applyBorder="1" applyAlignment="1" applyProtection="1">
      <alignment horizontal="center" vertical="center" wrapText="1"/>
    </xf>
    <xf numFmtId="165" fontId="2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3" xfId="0" applyNumberFormat="1" applyFont="1" applyBorder="1" applyAlignment="1" applyProtection="1">
      <alignment horizontal="center" vertical="center"/>
      <protection locked="0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protection locked="0"/>
    </xf>
    <xf numFmtId="0" fontId="27" fillId="0" borderId="0" xfId="0" applyFont="1" applyBorder="1" applyAlignment="1" applyProtection="1">
      <alignment horizontal="right" vertical="center"/>
    </xf>
    <xf numFmtId="164" fontId="28" fillId="0" borderId="2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</xf>
    <xf numFmtId="0" fontId="7" fillId="0" borderId="0" xfId="2"/>
    <xf numFmtId="0" fontId="7" fillId="0" borderId="0" xfId="2" applyAlignment="1">
      <alignment horizontal="left" wrapText="1"/>
    </xf>
    <xf numFmtId="0" fontId="7" fillId="0" borderId="0" xfId="2" applyAlignment="1">
      <alignment horizontal="left"/>
    </xf>
    <xf numFmtId="0" fontId="7" fillId="0" borderId="0" xfId="2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31" fillId="0" borderId="26" xfId="3" applyBorder="1"/>
    <xf numFmtId="0" fontId="31" fillId="0" borderId="26" xfId="3" applyBorder="1" applyAlignment="1">
      <alignment horizontal="left" wrapText="1"/>
    </xf>
    <xf numFmtId="0" fontId="31" fillId="0" borderId="26" xfId="3" applyBorder="1" applyAlignment="1">
      <alignment horizontal="left"/>
    </xf>
    <xf numFmtId="0" fontId="31" fillId="0" borderId="26" xfId="3" applyBorder="1" applyAlignment="1">
      <alignment horizontal="center" vertical="center"/>
    </xf>
    <xf numFmtId="0" fontId="11" fillId="0" borderId="26" xfId="3" applyFont="1" applyBorder="1" applyAlignment="1">
      <alignment horizontal="center" vertical="center"/>
    </xf>
    <xf numFmtId="166" fontId="31" fillId="0" borderId="26" xfId="3" applyNumberFormat="1" applyFont="1" applyBorder="1" applyAlignment="1">
      <alignment horizontal="left"/>
    </xf>
    <xf numFmtId="0" fontId="31" fillId="0" borderId="27" xfId="3" applyBorder="1" applyAlignment="1">
      <alignment horizontal="left"/>
    </xf>
    <xf numFmtId="0" fontId="31" fillId="0" borderId="27" xfId="3" applyBorder="1" applyAlignment="1">
      <alignment horizontal="left" wrapText="1"/>
    </xf>
    <xf numFmtId="0" fontId="31" fillId="0" borderId="27" xfId="3" applyBorder="1"/>
    <xf numFmtId="0" fontId="31" fillId="0" borderId="0" xfId="3" applyBorder="1" applyAlignment="1">
      <alignment horizontal="left"/>
    </xf>
    <xf numFmtId="0" fontId="31" fillId="0" borderId="0" xfId="3" applyBorder="1" applyAlignment="1">
      <alignment horizontal="left" wrapText="1"/>
    </xf>
    <xf numFmtId="0" fontId="31" fillId="0" borderId="0" xfId="3" applyBorder="1"/>
    <xf numFmtId="0" fontId="31" fillId="0" borderId="28" xfId="3" applyBorder="1" applyAlignment="1">
      <alignment horizontal="left"/>
    </xf>
    <xf numFmtId="0" fontId="31" fillId="0" borderId="2" xfId="3" applyBorder="1" applyAlignment="1">
      <alignment horizontal="left"/>
    </xf>
    <xf numFmtId="0" fontId="31" fillId="0" borderId="2" xfId="3" applyBorder="1" applyAlignment="1">
      <alignment horizontal="left" wrapText="1"/>
    </xf>
    <xf numFmtId="0" fontId="31" fillId="0" borderId="2" xfId="3" applyBorder="1"/>
    <xf numFmtId="0" fontId="11" fillId="8" borderId="29" xfId="3" applyFont="1" applyFill="1" applyBorder="1" applyAlignment="1">
      <alignment horizontal="center" vertical="center"/>
    </xf>
    <xf numFmtId="0" fontId="11" fillId="8" borderId="29" xfId="3" applyFont="1" applyFill="1" applyBorder="1" applyAlignment="1">
      <alignment horizontal="center" vertical="center" wrapText="1"/>
    </xf>
    <xf numFmtId="0" fontId="7" fillId="0" borderId="0" xfId="1" applyFont="1" applyProtection="1"/>
    <xf numFmtId="0" fontId="28" fillId="0" borderId="1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49" fontId="28" fillId="0" borderId="35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vertical="center"/>
    </xf>
    <xf numFmtId="0" fontId="29" fillId="0" borderId="18" xfId="0" applyFont="1" applyBorder="1" applyAlignment="1" applyProtection="1">
      <protection locked="0"/>
    </xf>
    <xf numFmtId="14" fontId="30" fillId="0" borderId="36" xfId="0" applyNumberFormat="1" applyFont="1" applyBorder="1"/>
    <xf numFmtId="164" fontId="28" fillId="0" borderId="3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6" fillId="0" borderId="0" xfId="1" applyFont="1" applyProtection="1"/>
    <xf numFmtId="0" fontId="15" fillId="0" borderId="0" xfId="0" applyFont="1" applyBorder="1" applyAlignment="1" applyProtection="1">
      <alignment horizontal="center"/>
      <protection locked="0"/>
    </xf>
    <xf numFmtId="165" fontId="20" fillId="0" borderId="6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/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7"/>
    <xf numFmtId="0" fontId="4" fillId="0" borderId="4" xfId="7" applyBorder="1" applyAlignment="1">
      <alignment wrapText="1"/>
    </xf>
    <xf numFmtId="0" fontId="4" fillId="0" borderId="6" xfId="7" applyBorder="1" applyAlignment="1">
      <alignment wrapText="1"/>
    </xf>
    <xf numFmtId="0" fontId="4" fillId="0" borderId="0" xfId="7" applyBorder="1" applyAlignment="1">
      <alignment wrapText="1"/>
    </xf>
    <xf numFmtId="0" fontId="4" fillId="0" borderId="8" xfId="7" applyBorder="1"/>
    <xf numFmtId="0" fontId="4" fillId="0" borderId="3" xfId="7" applyBorder="1"/>
    <xf numFmtId="0" fontId="4" fillId="0" borderId="9" xfId="7" applyBorder="1"/>
    <xf numFmtId="0" fontId="4" fillId="0" borderId="13" xfId="7" applyBorder="1"/>
    <xf numFmtId="0" fontId="4" fillId="0" borderId="40" xfId="7" applyBorder="1"/>
    <xf numFmtId="0" fontId="4" fillId="0" borderId="41" xfId="7" applyBorder="1"/>
    <xf numFmtId="0" fontId="4" fillId="0" borderId="42" xfId="7" applyBorder="1"/>
    <xf numFmtId="0" fontId="4" fillId="0" borderId="4" xfId="7" applyBorder="1"/>
    <xf numFmtId="0" fontId="23" fillId="3" borderId="6" xfId="0" applyFont="1" applyFill="1" applyBorder="1" applyAlignment="1" applyProtection="1">
      <alignment horizontal="center" vertical="center" wrapText="1"/>
    </xf>
    <xf numFmtId="2" fontId="28" fillId="6" borderId="36" xfId="0" applyNumberFormat="1" applyFont="1" applyFill="1" applyBorder="1" applyAlignment="1" applyProtection="1">
      <alignment horizontal="center" vertical="center"/>
      <protection locked="0"/>
    </xf>
    <xf numFmtId="0" fontId="20" fillId="3" borderId="21" xfId="0" applyFont="1" applyFill="1" applyBorder="1" applyAlignment="1" applyProtection="1">
      <alignment vertical="center" wrapText="1"/>
    </xf>
    <xf numFmtId="2" fontId="41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20" fillId="3" borderId="4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3" borderId="4" xfId="0" applyFont="1" applyFill="1" applyBorder="1" applyAlignment="1" applyProtection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2" fillId="0" borderId="0" xfId="1" applyFont="1" applyProtection="1"/>
    <xf numFmtId="9" fontId="10" fillId="0" borderId="0" xfId="1" applyNumberFormat="1" applyProtection="1"/>
    <xf numFmtId="0" fontId="2" fillId="0" borderId="0" xfId="1" applyFont="1" applyAlignment="1" applyProtection="1">
      <alignment wrapText="1"/>
    </xf>
    <xf numFmtId="0" fontId="42" fillId="0" borderId="43" xfId="0" applyFont="1" applyBorder="1" applyAlignment="1" applyProtection="1">
      <alignment horizontal="center" vertical="center" wrapText="1"/>
      <protection locked="0"/>
    </xf>
    <xf numFmtId="0" fontId="42" fillId="0" borderId="44" xfId="0" applyFont="1" applyBorder="1" applyAlignment="1" applyProtection="1">
      <alignment horizontal="center" vertical="center" wrapText="1"/>
      <protection locked="0"/>
    </xf>
    <xf numFmtId="0" fontId="42" fillId="0" borderId="45" xfId="0" applyFont="1" applyBorder="1" applyAlignment="1" applyProtection="1">
      <alignment horizontal="center" vertical="center" wrapText="1"/>
      <protection locked="0"/>
    </xf>
    <xf numFmtId="0" fontId="42" fillId="0" borderId="8" xfId="0" applyFont="1" applyBorder="1" applyAlignment="1" applyProtection="1">
      <alignment horizontal="center" vertical="center" wrapText="1"/>
      <protection locked="0"/>
    </xf>
    <xf numFmtId="0" fontId="43" fillId="0" borderId="8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3" xfId="0" applyFont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left" vertical="center"/>
      <protection locked="0"/>
    </xf>
    <xf numFmtId="0" fontId="44" fillId="0" borderId="13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 applyProtection="1">
      <alignment horizontal="center" vertical="center" wrapText="1"/>
      <protection hidden="1"/>
    </xf>
    <xf numFmtId="0" fontId="39" fillId="0" borderId="8" xfId="0" applyFont="1" applyFill="1" applyBorder="1" applyAlignment="1" applyProtection="1">
      <alignment horizontal="center" vertical="center" wrapText="1"/>
      <protection hidden="1"/>
    </xf>
    <xf numFmtId="49" fontId="4" fillId="3" borderId="0" xfId="7" applyNumberFormat="1" applyFill="1"/>
    <xf numFmtId="0" fontId="4" fillId="3" borderId="0" xfId="7" applyFill="1"/>
    <xf numFmtId="0" fontId="22" fillId="0" borderId="0" xfId="7" applyFont="1" applyFill="1" applyAlignment="1">
      <alignment horizontal="right" vertical="center"/>
    </xf>
    <xf numFmtId="0" fontId="46" fillId="0" borderId="31" xfId="5" applyFont="1" applyBorder="1" applyAlignment="1">
      <alignment horizontal="center"/>
    </xf>
    <xf numFmtId="0" fontId="46" fillId="6" borderId="32" xfId="5" applyFont="1" applyFill="1" applyBorder="1" applyAlignment="1">
      <alignment horizontal="center"/>
    </xf>
    <xf numFmtId="0" fontId="46" fillId="0" borderId="32" xfId="5" applyFont="1" applyBorder="1" applyAlignment="1">
      <alignment horizontal="center"/>
    </xf>
    <xf numFmtId="0" fontId="46" fillId="6" borderId="53" xfId="5" applyFont="1" applyFill="1" applyBorder="1" applyAlignment="1">
      <alignment horizontal="center"/>
    </xf>
    <xf numFmtId="0" fontId="46" fillId="0" borderId="53" xfId="5" applyFont="1" applyBorder="1" applyAlignment="1">
      <alignment horizontal="center"/>
    </xf>
    <xf numFmtId="0" fontId="1" fillId="0" borderId="0" xfId="8"/>
    <xf numFmtId="0" fontId="46" fillId="0" borderId="11" xfId="5" applyFont="1" applyBorder="1" applyAlignment="1">
      <alignment horizontal="center"/>
    </xf>
    <xf numFmtId="0" fontId="46" fillId="6" borderId="2" xfId="5" applyFont="1" applyFill="1" applyBorder="1" applyAlignment="1">
      <alignment horizontal="center"/>
    </xf>
    <xf numFmtId="0" fontId="46" fillId="0" borderId="2" xfId="5" applyFont="1" applyBorder="1" applyAlignment="1">
      <alignment horizontal="center"/>
    </xf>
    <xf numFmtId="0" fontId="46" fillId="6" borderId="56" xfId="5" applyFont="1" applyFill="1" applyBorder="1" applyAlignment="1">
      <alignment horizontal="center"/>
    </xf>
    <xf numFmtId="0" fontId="46" fillId="0" borderId="56" xfId="5" applyFont="1" applyBorder="1" applyAlignment="1">
      <alignment horizontal="center"/>
    </xf>
    <xf numFmtId="49" fontId="46" fillId="6" borderId="57" xfId="5" applyNumberFormat="1" applyFont="1" applyFill="1" applyBorder="1" applyAlignment="1">
      <alignment horizontal="center"/>
    </xf>
    <xf numFmtId="0" fontId="45" fillId="0" borderId="0" xfId="5" applyFont="1" applyBorder="1" applyAlignment="1">
      <alignment vertical="center"/>
    </xf>
    <xf numFmtId="0" fontId="45" fillId="0" borderId="14" xfId="5" applyFont="1" applyBorder="1" applyAlignment="1"/>
    <xf numFmtId="1" fontId="46" fillId="0" borderId="59" xfId="5" applyNumberFormat="1" applyFont="1" applyBorder="1" applyAlignment="1">
      <alignment horizontal="center"/>
    </xf>
    <xf numFmtId="1" fontId="46" fillId="6" borderId="60" xfId="5" applyNumberFormat="1" applyFont="1" applyFill="1" applyBorder="1" applyAlignment="1">
      <alignment horizontal="center"/>
    </xf>
    <xf numFmtId="1" fontId="46" fillId="0" borderId="60" xfId="5" applyNumberFormat="1" applyFont="1" applyBorder="1" applyAlignment="1">
      <alignment horizontal="center"/>
    </xf>
    <xf numFmtId="0" fontId="45" fillId="0" borderId="5" xfId="5" applyFont="1" applyBorder="1" applyAlignment="1">
      <alignment horizontal="center" vertical="center" textRotation="90"/>
    </xf>
    <xf numFmtId="0" fontId="52" fillId="0" borderId="5" xfId="5" applyFont="1" applyBorder="1" applyAlignment="1">
      <alignment horizontal="center" vertical="center" wrapText="1"/>
    </xf>
    <xf numFmtId="0" fontId="36" fillId="0" borderId="5" xfId="5" applyFont="1" applyFill="1" applyBorder="1" applyAlignment="1">
      <alignment horizontal="center" vertical="center" wrapText="1"/>
    </xf>
    <xf numFmtId="0" fontId="36" fillId="7" borderId="5" xfId="5" applyFont="1" applyFill="1" applyBorder="1" applyAlignment="1">
      <alignment horizontal="center" vertical="center" wrapText="1"/>
    </xf>
    <xf numFmtId="0" fontId="54" fillId="0" borderId="5" xfId="5" applyFont="1" applyBorder="1" applyAlignment="1">
      <alignment horizontal="center" vertical="center"/>
    </xf>
    <xf numFmtId="0" fontId="55" fillId="0" borderId="5" xfId="5" applyFont="1" applyFill="1" applyBorder="1" applyAlignment="1">
      <alignment horizontal="center" vertical="center" wrapText="1"/>
    </xf>
    <xf numFmtId="0" fontId="55" fillId="0" borderId="7" xfId="5" applyFont="1" applyFill="1" applyBorder="1" applyAlignment="1">
      <alignment horizontal="center" vertical="center" wrapText="1"/>
    </xf>
    <xf numFmtId="0" fontId="49" fillId="0" borderId="58" xfId="5" applyFont="1" applyFill="1" applyBorder="1" applyAlignment="1">
      <alignment horizontal="center" vertical="center" wrapText="1"/>
    </xf>
    <xf numFmtId="0" fontId="58" fillId="7" borderId="4" xfId="5" applyFont="1" applyFill="1" applyBorder="1" applyAlignment="1">
      <alignment horizontal="center"/>
    </xf>
    <xf numFmtId="0" fontId="59" fillId="7" borderId="4" xfId="5" applyFont="1" applyFill="1" applyBorder="1" applyAlignment="1">
      <alignment horizontal="center" vertical="center" wrapText="1"/>
    </xf>
    <xf numFmtId="0" fontId="59" fillId="7" borderId="5" xfId="5" applyFont="1" applyFill="1" applyBorder="1" applyAlignment="1">
      <alignment horizontal="center" vertical="center"/>
    </xf>
    <xf numFmtId="0" fontId="59" fillId="7" borderId="5" xfId="5" applyFont="1" applyFill="1" applyBorder="1" applyAlignment="1">
      <alignment horizontal="left" vertical="top" wrapText="1"/>
    </xf>
    <xf numFmtId="0" fontId="53" fillId="7" borderId="5" xfId="5" applyFont="1" applyFill="1" applyBorder="1" applyAlignment="1">
      <alignment horizontal="center" vertical="center"/>
    </xf>
    <xf numFmtId="0" fontId="59" fillId="7" borderId="39" xfId="5" applyFont="1" applyFill="1" applyBorder="1" applyAlignment="1">
      <alignment horizontal="center" vertical="center"/>
    </xf>
    <xf numFmtId="0" fontId="59" fillId="7" borderId="4" xfId="5" applyFont="1" applyFill="1" applyBorder="1" applyAlignment="1">
      <alignment horizontal="center" vertical="center"/>
    </xf>
    <xf numFmtId="0" fontId="59" fillId="9" borderId="4" xfId="5" applyFont="1" applyFill="1" applyBorder="1" applyAlignment="1">
      <alignment horizontal="center" vertical="center"/>
    </xf>
    <xf numFmtId="0" fontId="58" fillId="7" borderId="20" xfId="5" applyFont="1" applyFill="1" applyBorder="1" applyAlignment="1">
      <alignment horizontal="center" vertical="center"/>
    </xf>
    <xf numFmtId="0" fontId="1" fillId="7" borderId="63" xfId="8" applyFill="1" applyBorder="1" applyAlignment="1">
      <alignment horizontal="center" vertical="center"/>
    </xf>
    <xf numFmtId="0" fontId="1" fillId="0" borderId="8" xfId="8" applyFill="1" applyBorder="1"/>
    <xf numFmtId="0" fontId="1" fillId="0" borderId="43" xfId="8" applyBorder="1"/>
    <xf numFmtId="0" fontId="1" fillId="0" borderId="4" xfId="8" applyBorder="1" applyAlignment="1">
      <alignment horizontal="left" vertical="top" wrapText="1"/>
    </xf>
    <xf numFmtId="0" fontId="1" fillId="0" borderId="64" xfId="8" applyBorder="1"/>
    <xf numFmtId="0" fontId="62" fillId="10" borderId="31" xfId="8" applyFont="1" applyFill="1" applyBorder="1" applyAlignment="1">
      <alignment horizontal="center" vertical="center"/>
    </xf>
    <xf numFmtId="0" fontId="62" fillId="6" borderId="32" xfId="8" applyFont="1" applyFill="1" applyBorder="1" applyAlignment="1">
      <alignment horizontal="center" vertical="center"/>
    </xf>
    <xf numFmtId="0" fontId="1" fillId="0" borderId="31" xfId="8" applyFill="1" applyBorder="1" applyAlignment="1">
      <alignment horizontal="center" vertical="center"/>
    </xf>
    <xf numFmtId="0" fontId="1" fillId="0" borderId="43" xfId="8" applyFill="1" applyBorder="1"/>
    <xf numFmtId="0" fontId="1" fillId="0" borderId="0" xfId="8" applyFill="1"/>
    <xf numFmtId="0" fontId="1" fillId="0" borderId="3" xfId="8" applyFill="1" applyBorder="1"/>
    <xf numFmtId="0" fontId="1" fillId="0" borderId="65" xfId="8" applyBorder="1"/>
    <xf numFmtId="0" fontId="1" fillId="0" borderId="66" xfId="8" applyBorder="1"/>
    <xf numFmtId="0" fontId="62" fillId="10" borderId="67" xfId="8" applyFont="1" applyFill="1" applyBorder="1" applyAlignment="1">
      <alignment horizontal="center" vertical="center"/>
    </xf>
    <xf numFmtId="0" fontId="62" fillId="6" borderId="1" xfId="8" applyFont="1" applyFill="1" applyBorder="1" applyAlignment="1">
      <alignment horizontal="center" vertical="center"/>
    </xf>
    <xf numFmtId="0" fontId="1" fillId="0" borderId="67" xfId="8" applyFill="1" applyBorder="1" applyAlignment="1">
      <alignment horizontal="center" vertical="center"/>
    </xf>
    <xf numFmtId="0" fontId="1" fillId="0" borderId="65" xfId="8" applyFill="1" applyBorder="1"/>
    <xf numFmtId="0" fontId="1" fillId="0" borderId="9" xfId="8" applyBorder="1"/>
    <xf numFmtId="0" fontId="1" fillId="0" borderId="44" xfId="8" applyBorder="1"/>
    <xf numFmtId="0" fontId="1" fillId="0" borderId="46" xfId="8" applyBorder="1"/>
    <xf numFmtId="0" fontId="62" fillId="10" borderId="11" xfId="8" applyFont="1" applyFill="1" applyBorder="1" applyAlignment="1">
      <alignment horizontal="center" vertical="center"/>
    </xf>
    <xf numFmtId="0" fontId="62" fillId="6" borderId="2" xfId="8" applyFont="1" applyFill="1" applyBorder="1" applyAlignment="1">
      <alignment horizontal="center" vertical="center"/>
    </xf>
    <xf numFmtId="0" fontId="1" fillId="0" borderId="11" xfId="8" applyBorder="1" applyAlignment="1">
      <alignment horizontal="center" vertical="center"/>
    </xf>
    <xf numFmtId="0" fontId="1" fillId="0" borderId="44" xfId="8" applyFill="1" applyBorder="1"/>
    <xf numFmtId="0" fontId="1" fillId="0" borderId="13" xfId="8" applyBorder="1"/>
    <xf numFmtId="0" fontId="1" fillId="0" borderId="45" xfId="8" applyBorder="1"/>
    <xf numFmtId="0" fontId="1" fillId="0" borderId="68" xfId="8" applyBorder="1"/>
    <xf numFmtId="0" fontId="62" fillId="10" borderId="12" xfId="8" applyFont="1" applyFill="1" applyBorder="1" applyAlignment="1">
      <alignment horizontal="center" vertical="center"/>
    </xf>
    <xf numFmtId="0" fontId="62" fillId="6" borderId="69" xfId="8" applyFont="1" applyFill="1" applyBorder="1" applyAlignment="1">
      <alignment horizontal="center" vertical="center"/>
    </xf>
    <xf numFmtId="0" fontId="1" fillId="0" borderId="12" xfId="8" applyBorder="1" applyAlignment="1">
      <alignment horizontal="center" vertical="center"/>
    </xf>
    <xf numFmtId="0" fontId="1" fillId="0" borderId="8" xfId="8" applyBorder="1"/>
    <xf numFmtId="0" fontId="1" fillId="0" borderId="31" xfId="8" applyBorder="1" applyAlignment="1">
      <alignment horizontal="center" vertical="center"/>
    </xf>
    <xf numFmtId="0" fontId="1" fillId="0" borderId="3" xfId="8" applyBorder="1"/>
    <xf numFmtId="0" fontId="1" fillId="0" borderId="67" xfId="8" applyBorder="1" applyAlignment="1">
      <alignment horizontal="center" vertical="center"/>
    </xf>
    <xf numFmtId="0" fontId="1" fillId="0" borderId="70" xfId="8" applyBorder="1"/>
    <xf numFmtId="0" fontId="1" fillId="0" borderId="11" xfId="8" applyBorder="1"/>
    <xf numFmtId="0" fontId="1" fillId="0" borderId="22" xfId="8" applyBorder="1"/>
    <xf numFmtId="0" fontId="62" fillId="10" borderId="53" xfId="8" applyFont="1" applyFill="1" applyBorder="1" applyAlignment="1">
      <alignment horizontal="center" vertical="center"/>
    </xf>
    <xf numFmtId="0" fontId="62" fillId="10" borderId="71" xfId="8" applyFont="1" applyFill="1" applyBorder="1" applyAlignment="1">
      <alignment horizontal="center" vertical="center"/>
    </xf>
    <xf numFmtId="0" fontId="62" fillId="10" borderId="10" xfId="8" applyFont="1" applyFill="1" applyBorder="1" applyAlignment="1">
      <alignment horizontal="center" vertical="center"/>
    </xf>
    <xf numFmtId="0" fontId="62" fillId="10" borderId="57" xfId="8" applyFont="1" applyFill="1" applyBorder="1" applyAlignment="1">
      <alignment horizontal="center" vertical="center"/>
    </xf>
    <xf numFmtId="0" fontId="1" fillId="0" borderId="31" xfId="8" applyBorder="1"/>
    <xf numFmtId="0" fontId="1" fillId="0" borderId="0" xfId="8" applyAlignment="1">
      <alignment wrapText="1"/>
    </xf>
    <xf numFmtId="2" fontId="64" fillId="10" borderId="0" xfId="8" applyNumberFormat="1" applyFont="1" applyFill="1" applyAlignment="1">
      <alignment horizontal="center" vertical="center"/>
    </xf>
    <xf numFmtId="0" fontId="62" fillId="0" borderId="0" xfId="8" applyFont="1"/>
    <xf numFmtId="0" fontId="62" fillId="0" borderId="0" xfId="8" applyFont="1" applyAlignment="1">
      <alignment horizontal="left" vertical="top" wrapText="1"/>
    </xf>
    <xf numFmtId="0" fontId="64" fillId="0" borderId="0" xfId="8" applyFont="1" applyAlignment="1">
      <alignment horizontal="center" vertical="center"/>
    </xf>
    <xf numFmtId="0" fontId="64" fillId="6" borderId="0" xfId="8" applyFont="1" applyFill="1" applyAlignment="1">
      <alignment horizontal="center" vertical="center"/>
    </xf>
    <xf numFmtId="0" fontId="62" fillId="0" borderId="0" xfId="8" applyFont="1" applyFill="1" applyAlignment="1">
      <alignment horizontal="center" vertical="center"/>
    </xf>
    <xf numFmtId="0" fontId="62" fillId="0" borderId="0" xfId="8" applyFont="1" applyBorder="1"/>
    <xf numFmtId="0" fontId="62" fillId="6" borderId="0" xfId="8" applyFont="1" applyFill="1"/>
    <xf numFmtId="0" fontId="62" fillId="0" borderId="0" xfId="8" applyFont="1" applyFill="1"/>
    <xf numFmtId="0" fontId="64" fillId="7" borderId="0" xfId="8" applyFont="1" applyFill="1" applyAlignment="1">
      <alignment horizontal="center" vertical="center"/>
    </xf>
    <xf numFmtId="0" fontId="1" fillId="0" borderId="0" xfId="8" applyAlignment="1">
      <alignment horizontal="left" vertical="top" wrapText="1"/>
    </xf>
    <xf numFmtId="0" fontId="1" fillId="0" borderId="0" xfId="8" applyFill="1" applyAlignment="1">
      <alignment horizontal="center" vertical="center"/>
    </xf>
    <xf numFmtId="0" fontId="45" fillId="0" borderId="4" xfId="5" applyFont="1" applyBorder="1" applyAlignment="1">
      <alignment horizontal="center" vertical="center" textRotation="90"/>
    </xf>
    <xf numFmtId="0" fontId="54" fillId="0" borderId="72" xfId="5" applyFont="1" applyBorder="1" applyAlignment="1">
      <alignment horizontal="center" vertical="center" wrapText="1"/>
    </xf>
    <xf numFmtId="0" fontId="36" fillId="0" borderId="4" xfId="5" applyFont="1" applyFill="1" applyBorder="1" applyAlignment="1">
      <alignment horizontal="center" vertical="center" wrapText="1"/>
    </xf>
    <xf numFmtId="0" fontId="36" fillId="7" borderId="4" xfId="5" applyFont="1" applyFill="1" applyBorder="1" applyAlignment="1">
      <alignment horizontal="center" vertical="center" wrapText="1"/>
    </xf>
    <xf numFmtId="0" fontId="54" fillId="0" borderId="4" xfId="5" applyFont="1" applyBorder="1" applyAlignment="1">
      <alignment horizontal="center" vertical="center"/>
    </xf>
    <xf numFmtId="0" fontId="66" fillId="0" borderId="21" xfId="8" applyFont="1" applyBorder="1" applyAlignment="1">
      <alignment horizontal="left" vertical="top" wrapText="1"/>
    </xf>
    <xf numFmtId="0" fontId="66" fillId="0" borderId="4" xfId="8" applyFont="1" applyFill="1" applyBorder="1" applyAlignment="1">
      <alignment horizontal="center" vertical="center" wrapText="1"/>
    </xf>
    <xf numFmtId="0" fontId="66" fillId="0" borderId="0" xfId="8" applyFont="1" applyFill="1" applyBorder="1" applyAlignment="1">
      <alignment vertical="center" wrapText="1"/>
    </xf>
    <xf numFmtId="0" fontId="1" fillId="0" borderId="1" xfId="8" applyBorder="1"/>
    <xf numFmtId="0" fontId="1" fillId="0" borderId="73" xfId="8" applyBorder="1" applyAlignment="1">
      <alignment wrapText="1"/>
    </xf>
    <xf numFmtId="0" fontId="1" fillId="7" borderId="71" xfId="8" applyFill="1" applyBorder="1" applyAlignment="1">
      <alignment horizontal="center" vertical="center"/>
    </xf>
    <xf numFmtId="0" fontId="1" fillId="0" borderId="1" xfId="8" applyBorder="1" applyAlignment="1">
      <alignment horizontal="left" vertical="top" wrapText="1"/>
    </xf>
    <xf numFmtId="0" fontId="1" fillId="0" borderId="0" xfId="8" applyFill="1" applyBorder="1" applyAlignment="1"/>
    <xf numFmtId="0" fontId="1" fillId="0" borderId="2" xfId="8" applyBorder="1"/>
    <xf numFmtId="0" fontId="1" fillId="0" borderId="30" xfId="8" applyBorder="1" applyAlignment="1">
      <alignment wrapText="1"/>
    </xf>
    <xf numFmtId="0" fontId="1" fillId="7" borderId="10" xfId="8" applyFill="1" applyBorder="1" applyAlignment="1">
      <alignment horizontal="center" vertical="center"/>
    </xf>
    <xf numFmtId="0" fontId="1" fillId="0" borderId="2" xfId="8" applyBorder="1" applyAlignment="1">
      <alignment horizontal="left" vertical="top" wrapText="1"/>
    </xf>
    <xf numFmtId="0" fontId="1" fillId="7" borderId="0" xfId="8" applyFill="1"/>
    <xf numFmtId="0" fontId="31" fillId="0" borderId="0" xfId="9"/>
    <xf numFmtId="0" fontId="67" fillId="0" borderId="0" xfId="8" applyFont="1" applyAlignment="1">
      <alignment wrapText="1"/>
    </xf>
    <xf numFmtId="0" fontId="68" fillId="0" borderId="0" xfId="8" applyFont="1" applyAlignment="1">
      <alignment wrapText="1"/>
    </xf>
    <xf numFmtId="0" fontId="69" fillId="0" borderId="0" xfId="8" applyFont="1" applyFill="1" applyAlignment="1">
      <alignment horizontal="center" vertical="center"/>
    </xf>
    <xf numFmtId="0" fontId="69" fillId="0" borderId="0" xfId="8" applyFont="1" applyAlignment="1">
      <alignment horizontal="center" vertical="center"/>
    </xf>
    <xf numFmtId="0" fontId="70" fillId="7" borderId="4" xfId="5" applyFont="1" applyFill="1" applyBorder="1" applyAlignment="1">
      <alignment horizontal="center" vertical="center"/>
    </xf>
    <xf numFmtId="0" fontId="72" fillId="0" borderId="0" xfId="8" applyFont="1" applyFill="1" applyAlignment="1">
      <alignment horizontal="center" vertical="center"/>
    </xf>
    <xf numFmtId="0" fontId="73" fillId="0" borderId="0" xfId="8" applyFont="1" applyFill="1" applyAlignment="1">
      <alignment horizontal="center" vertical="center"/>
    </xf>
    <xf numFmtId="0" fontId="72" fillId="0" borderId="0" xfId="8" applyFont="1" applyAlignment="1">
      <alignment horizontal="center" vertical="center"/>
    </xf>
    <xf numFmtId="0" fontId="74" fillId="0" borderId="4" xfId="8" applyFont="1" applyBorder="1" applyAlignment="1">
      <alignment horizontal="center" vertical="center"/>
    </xf>
    <xf numFmtId="0" fontId="75" fillId="0" borderId="8" xfId="8" applyFont="1" applyBorder="1" applyAlignment="1">
      <alignment horizontal="center" vertical="center"/>
    </xf>
    <xf numFmtId="0" fontId="75" fillId="0" borderId="0" xfId="8" applyFont="1" applyFill="1" applyAlignment="1">
      <alignment horizontal="center" vertical="center"/>
    </xf>
    <xf numFmtId="0" fontId="77" fillId="0" borderId="0" xfId="8" applyFont="1" applyFill="1" applyAlignment="1">
      <alignment horizontal="center" vertical="center"/>
    </xf>
    <xf numFmtId="0" fontId="75" fillId="0" borderId="0" xfId="8" applyFont="1" applyAlignment="1">
      <alignment horizontal="center" vertical="center"/>
    </xf>
    <xf numFmtId="0" fontId="75" fillId="0" borderId="9" xfId="8" applyFont="1" applyBorder="1" applyAlignment="1">
      <alignment horizontal="center" vertical="center"/>
    </xf>
    <xf numFmtId="0" fontId="75" fillId="0" borderId="13" xfId="8" applyFont="1" applyBorder="1" applyAlignment="1">
      <alignment horizontal="center" vertical="center"/>
    </xf>
    <xf numFmtId="0" fontId="76" fillId="0" borderId="4" xfId="8" applyFont="1" applyBorder="1" applyAlignment="1">
      <alignment horizontal="center" vertical="center"/>
    </xf>
    <xf numFmtId="0" fontId="1" fillId="7" borderId="0" xfId="8" applyFill="1" applyAlignment="1">
      <alignment horizontal="center" vertical="center"/>
    </xf>
    <xf numFmtId="0" fontId="1" fillId="6" borderId="0" xfId="8" applyFill="1"/>
    <xf numFmtId="0" fontId="62" fillId="7" borderId="0" xfId="8" applyFont="1" applyFill="1"/>
    <xf numFmtId="0" fontId="1" fillId="0" borderId="1" xfId="8" applyBorder="1" applyAlignment="1">
      <alignment horizontal="center" vertical="center"/>
    </xf>
    <xf numFmtId="0" fontId="22" fillId="0" borderId="0" xfId="8" applyFont="1" applyAlignment="1">
      <alignment horizontal="right" vertical="center"/>
    </xf>
    <xf numFmtId="0" fontId="22" fillId="0" borderId="0" xfId="8" applyFont="1" applyAlignment="1">
      <alignment horizontal="right"/>
    </xf>
    <xf numFmtId="0" fontId="1" fillId="0" borderId="0" xfId="8" applyAlignment="1">
      <alignment horizontal="right"/>
    </xf>
    <xf numFmtId="0" fontId="1" fillId="0" borderId="0" xfId="8" applyAlignment="1">
      <alignment vertical="top" wrapText="1"/>
    </xf>
    <xf numFmtId="0" fontId="22" fillId="0" borderId="0" xfId="8" applyFont="1" applyAlignment="1">
      <alignment horizontal="left"/>
    </xf>
    <xf numFmtId="0" fontId="1" fillId="0" borderId="0" xfId="8" applyAlignment="1">
      <alignment horizontal="left" wrapText="1"/>
    </xf>
    <xf numFmtId="0" fontId="79" fillId="0" borderId="0" xfId="8" applyFont="1" applyAlignment="1">
      <alignment horizontal="center" vertical="center"/>
    </xf>
    <xf numFmtId="0" fontId="82" fillId="0" borderId="0" xfId="8" applyFont="1" applyAlignment="1">
      <alignment horizontal="center" vertical="center" wrapText="1"/>
    </xf>
    <xf numFmtId="0" fontId="83" fillId="0" borderId="0" xfId="8" applyFont="1" applyAlignment="1">
      <alignment wrapText="1"/>
    </xf>
    <xf numFmtId="0" fontId="84" fillId="0" borderId="0" xfId="8" applyFont="1" applyAlignment="1">
      <alignment horizontal="justify" vertical="center" wrapText="1"/>
    </xf>
    <xf numFmtId="0" fontId="84" fillId="0" borderId="0" xfId="8" applyFont="1" applyAlignment="1">
      <alignment wrapText="1"/>
    </xf>
    <xf numFmtId="0" fontId="1" fillId="0" borderId="0" xfId="8" applyFont="1" applyAlignment="1">
      <alignment wrapText="1"/>
    </xf>
    <xf numFmtId="0" fontId="85" fillId="0" borderId="0" xfId="8" applyFont="1" applyAlignment="1">
      <alignment wrapText="1"/>
    </xf>
    <xf numFmtId="0" fontId="86" fillId="0" borderId="0" xfId="8" applyFont="1" applyAlignment="1">
      <alignment vertical="center"/>
    </xf>
    <xf numFmtId="0" fontId="84" fillId="0" borderId="0" xfId="8" applyFont="1" applyAlignment="1">
      <alignment vertical="center" wrapText="1"/>
    </xf>
    <xf numFmtId="0" fontId="87" fillId="0" borderId="0" xfId="8" applyFont="1" applyAlignment="1">
      <alignment wrapText="1"/>
    </xf>
    <xf numFmtId="0" fontId="0" fillId="0" borderId="26" xfId="3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6" xfId="3" applyNumberFormat="1" applyFont="1" applyBorder="1" applyAlignment="1">
      <alignment horizontal="center" vertical="center"/>
    </xf>
    <xf numFmtId="0" fontId="0" fillId="0" borderId="26" xfId="3" applyFont="1" applyBorder="1" applyAlignment="1">
      <alignment horizontal="center" vertical="center"/>
    </xf>
    <xf numFmtId="0" fontId="0" fillId="0" borderId="26" xfId="3" applyFont="1" applyBorder="1"/>
    <xf numFmtId="0" fontId="21" fillId="0" borderId="3" xfId="0" applyFont="1" applyBorder="1" applyAlignment="1" applyProtection="1">
      <alignment horizontal="center" vertical="center"/>
      <protection locked="0"/>
    </xf>
    <xf numFmtId="0" fontId="43" fillId="0" borderId="2" xfId="0" applyFont="1" applyBorder="1" applyProtection="1">
      <protection locked="0"/>
    </xf>
    <xf numFmtId="0" fontId="88" fillId="0" borderId="9" xfId="0" applyFont="1" applyBorder="1" applyAlignment="1" applyProtection="1">
      <alignment horizontal="center" vertical="center" wrapText="1"/>
      <protection locked="0"/>
    </xf>
    <xf numFmtId="0" fontId="88" fillId="0" borderId="13" xfId="0" applyFont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Border="1" applyAlignment="1" applyProtection="1">
      <protection locked="0"/>
    </xf>
    <xf numFmtId="165" fontId="89" fillId="0" borderId="4" xfId="0" applyNumberFormat="1" applyFont="1" applyBorder="1" applyAlignment="1" applyProtection="1">
      <alignment horizontal="center" vertical="center"/>
      <protection locked="0"/>
    </xf>
    <xf numFmtId="0" fontId="43" fillId="0" borderId="2" xfId="0" applyFont="1" applyBorder="1" applyAlignment="1" applyProtection="1">
      <alignment horizontal="left" vertical="center"/>
      <protection locked="0"/>
    </xf>
    <xf numFmtId="165" fontId="90" fillId="0" borderId="4" xfId="0" applyNumberFormat="1" applyFont="1" applyBorder="1" applyAlignment="1" applyProtection="1">
      <alignment horizontal="center" vertical="center"/>
      <protection locked="0"/>
    </xf>
    <xf numFmtId="0" fontId="27" fillId="0" borderId="25" xfId="0" applyFont="1" applyBorder="1" applyAlignment="1" applyProtection="1">
      <alignment horizontal="right" vertical="center"/>
    </xf>
    <xf numFmtId="0" fontId="27" fillId="0" borderId="0" xfId="0" applyFont="1" applyBorder="1" applyAlignment="1" applyProtection="1">
      <alignment horizontal="right" vertical="center"/>
    </xf>
    <xf numFmtId="0" fontId="27" fillId="0" borderId="22" xfId="0" applyFont="1" applyBorder="1" applyAlignment="1" applyProtection="1">
      <alignment horizontal="right" vertical="center"/>
    </xf>
    <xf numFmtId="0" fontId="27" fillId="0" borderId="14" xfId="0" applyFont="1" applyBorder="1" applyAlignment="1" applyProtection="1">
      <alignment horizontal="right" vertical="center"/>
    </xf>
    <xf numFmtId="0" fontId="27" fillId="0" borderId="31" xfId="0" applyFont="1" applyBorder="1" applyAlignment="1" applyProtection="1">
      <alignment horizontal="center" vertical="center"/>
    </xf>
    <xf numFmtId="0" fontId="27" fillId="0" borderId="32" xfId="0" applyFont="1" applyBorder="1" applyAlignment="1" applyProtection="1">
      <alignment horizontal="center" vertical="center"/>
    </xf>
    <xf numFmtId="0" fontId="27" fillId="0" borderId="33" xfId="0" applyFont="1" applyBorder="1" applyAlignment="1" applyProtection="1">
      <alignment horizontal="center" vertical="center"/>
    </xf>
    <xf numFmtId="0" fontId="28" fillId="6" borderId="2" xfId="0" applyFont="1" applyFill="1" applyBorder="1" applyAlignment="1" applyProtection="1">
      <alignment horizontal="center" vertical="center" wrapText="1"/>
      <protection hidden="1"/>
    </xf>
    <xf numFmtId="0" fontId="28" fillId="6" borderId="36" xfId="0" applyFont="1" applyFill="1" applyBorder="1" applyAlignment="1" applyProtection="1">
      <alignment horizontal="center" vertical="center" wrapText="1"/>
      <protection hidden="1"/>
    </xf>
    <xf numFmtId="9" fontId="12" fillId="0" borderId="48" xfId="0" applyNumberFormat="1" applyFont="1" applyBorder="1" applyAlignment="1" applyProtection="1">
      <alignment horizontal="center" vertical="center" textRotation="90" wrapText="1"/>
      <protection locked="0"/>
    </xf>
    <xf numFmtId="9" fontId="12" fillId="0" borderId="50" xfId="0" applyNumberFormat="1" applyFont="1" applyBorder="1" applyAlignment="1" applyProtection="1">
      <alignment horizontal="center" vertical="center" textRotation="90" wrapText="1"/>
      <protection locked="0"/>
    </xf>
    <xf numFmtId="9" fontId="12" fillId="0" borderId="52" xfId="0" applyNumberFormat="1" applyFont="1" applyBorder="1" applyAlignment="1" applyProtection="1">
      <alignment horizontal="center" vertical="center" textRotation="90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hidden="1"/>
    </xf>
    <xf numFmtId="0" fontId="39" fillId="0" borderId="20" xfId="0" applyFont="1" applyFill="1" applyBorder="1" applyAlignment="1" applyProtection="1">
      <alignment horizontal="center" vertical="center" wrapText="1"/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hidden="1"/>
    </xf>
    <xf numFmtId="0" fontId="39" fillId="0" borderId="22" xfId="0" applyFont="1" applyFill="1" applyBorder="1" applyAlignment="1" applyProtection="1">
      <alignment horizontal="center" vertical="center" wrapText="1"/>
      <protection hidden="1"/>
    </xf>
    <xf numFmtId="0" fontId="39" fillId="0" borderId="19" xfId="0" applyFont="1" applyFill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textRotation="90"/>
    </xf>
    <xf numFmtId="0" fontId="11" fillId="0" borderId="7" xfId="0" applyFont="1" applyBorder="1" applyAlignment="1" applyProtection="1">
      <alignment horizontal="center" vertical="center" textRotation="90"/>
    </xf>
    <xf numFmtId="0" fontId="11" fillId="0" borderId="16" xfId="0" applyFont="1" applyBorder="1" applyAlignment="1" applyProtection="1">
      <alignment horizontal="center" vertical="center" textRotation="90"/>
    </xf>
    <xf numFmtId="0" fontId="11" fillId="3" borderId="5" xfId="0" applyFont="1" applyFill="1" applyBorder="1" applyAlignment="1" applyProtection="1">
      <alignment horizontal="center" vertical="center" textRotation="90" wrapText="1"/>
    </xf>
    <xf numFmtId="0" fontId="11" fillId="3" borderId="7" xfId="0" applyFont="1" applyFill="1" applyBorder="1" applyAlignment="1" applyProtection="1">
      <alignment horizontal="center" vertical="center" textRotation="90" wrapText="1"/>
    </xf>
    <xf numFmtId="0" fontId="11" fillId="3" borderId="16" xfId="0" applyFont="1" applyFill="1" applyBorder="1" applyAlignment="1" applyProtection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textRotation="90"/>
    </xf>
    <xf numFmtId="0" fontId="11" fillId="0" borderId="4" xfId="0" applyFont="1" applyFill="1" applyBorder="1" applyAlignment="1" applyProtection="1">
      <alignment horizontal="center" vertical="center" textRotation="90" wrapText="1"/>
    </xf>
    <xf numFmtId="0" fontId="13" fillId="0" borderId="4" xfId="0" applyFont="1" applyFill="1" applyBorder="1" applyAlignment="1" applyProtection="1">
      <alignment horizontal="center" vertical="center" textRotation="90" wrapText="1"/>
    </xf>
    <xf numFmtId="0" fontId="13" fillId="0" borderId="4" xfId="0" applyFont="1" applyBorder="1" applyAlignment="1" applyProtection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 wrapText="1"/>
    </xf>
    <xf numFmtId="165" fontId="18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165" fontId="19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0" fillId="3" borderId="5" xfId="0" applyFont="1" applyFill="1" applyBorder="1" applyAlignment="1" applyProtection="1">
      <alignment horizontal="center" vertical="center" wrapText="1"/>
      <protection locked="0"/>
    </xf>
    <xf numFmtId="0" fontId="38" fillId="3" borderId="7" xfId="0" applyFont="1" applyFill="1" applyBorder="1" applyAlignment="1" applyProtection="1">
      <alignment horizontal="center" vertical="center" wrapText="1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38" fillId="7" borderId="7" xfId="0" applyFont="1" applyFill="1" applyBorder="1" applyAlignment="1" applyProtection="1">
      <alignment horizontal="center" vertical="center" wrapText="1"/>
      <protection locked="0"/>
    </xf>
    <xf numFmtId="0" fontId="38" fillId="7" borderId="16" xfId="0" applyFont="1" applyFill="1" applyBorder="1" applyAlignment="1" applyProtection="1">
      <alignment horizontal="center" vertical="center" wrapText="1"/>
      <protection locked="0"/>
    </xf>
    <xf numFmtId="0" fontId="18" fillId="7" borderId="7" xfId="0" applyFont="1" applyFill="1" applyBorder="1" applyAlignment="1" applyProtection="1">
      <alignment horizontal="center" vertical="center" wrapText="1"/>
      <protection locked="0"/>
    </xf>
    <xf numFmtId="0" fontId="18" fillId="7" borderId="16" xfId="0" applyFont="1" applyFill="1" applyBorder="1" applyAlignment="1" applyProtection="1">
      <alignment horizontal="center" vertical="center" wrapText="1"/>
      <protection locked="0"/>
    </xf>
    <xf numFmtId="0" fontId="18" fillId="5" borderId="5" xfId="0" applyFont="1" applyFill="1" applyBorder="1" applyAlignment="1" applyProtection="1">
      <alignment horizontal="center" vertical="center" wrapText="1"/>
      <protection locked="0"/>
    </xf>
    <xf numFmtId="0" fontId="18" fillId="5" borderId="7" xfId="0" applyFont="1" applyFill="1" applyBorder="1" applyAlignment="1" applyProtection="1">
      <alignment horizontal="center" vertical="center" wrapText="1"/>
      <protection locked="0"/>
    </xf>
    <xf numFmtId="0" fontId="18" fillId="5" borderId="16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165" fontId="18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18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1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center" vertical="center" textRotation="90"/>
    </xf>
    <xf numFmtId="0" fontId="13" fillId="7" borderId="4" xfId="0" applyFont="1" applyFill="1" applyBorder="1" applyAlignment="1" applyProtection="1">
      <alignment horizontal="center" vertical="center" textRotation="90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/>
    </xf>
    <xf numFmtId="0" fontId="27" fillId="0" borderId="17" xfId="0" applyFont="1" applyBorder="1" applyAlignment="1" applyProtection="1">
      <alignment horizontal="center" vertical="center"/>
    </xf>
    <xf numFmtId="0" fontId="27" fillId="0" borderId="25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/>
    </xf>
    <xf numFmtId="0" fontId="27" fillId="0" borderId="22" xfId="0" applyFont="1" applyBorder="1" applyAlignment="1" applyProtection="1">
      <alignment horizontal="center" vertical="center"/>
    </xf>
    <xf numFmtId="0" fontId="27" fillId="0" borderId="19" xfId="0" applyFont="1" applyBorder="1" applyAlignment="1" applyProtection="1">
      <alignment horizontal="center" vertical="center"/>
    </xf>
    <xf numFmtId="0" fontId="39" fillId="0" borderId="12" xfId="0" applyFont="1" applyBorder="1" applyAlignment="1" applyProtection="1">
      <alignment horizontal="center" vertical="center"/>
    </xf>
    <xf numFmtId="0" fontId="39" fillId="0" borderId="37" xfId="0" applyFont="1" applyBorder="1" applyAlignment="1" applyProtection="1">
      <alignment horizontal="center" vertical="center"/>
    </xf>
    <xf numFmtId="0" fontId="39" fillId="0" borderId="11" xfId="0" applyFont="1" applyFill="1" applyBorder="1" applyAlignment="1" applyProtection="1">
      <alignment horizontal="center" vertical="center" wrapText="1"/>
      <protection hidden="1"/>
    </xf>
    <xf numFmtId="0" fontId="39" fillId="0" borderId="36" xfId="0" applyFont="1" applyFill="1" applyBorder="1" applyAlignment="1" applyProtection="1">
      <alignment horizontal="center" vertical="center" wrapText="1"/>
      <protection hidden="1"/>
    </xf>
    <xf numFmtId="0" fontId="39" fillId="0" borderId="31" xfId="0" applyFont="1" applyFill="1" applyBorder="1" applyAlignment="1" applyProtection="1">
      <alignment horizontal="center" vertical="center" wrapText="1"/>
      <protection hidden="1"/>
    </xf>
    <xf numFmtId="0" fontId="39" fillId="0" borderId="33" xfId="0" applyFont="1" applyFill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textRotation="90" wrapText="1"/>
      <protection locked="0"/>
    </xf>
    <xf numFmtId="0" fontId="11" fillId="0" borderId="16" xfId="0" applyFont="1" applyBorder="1" applyAlignment="1" applyProtection="1">
      <alignment horizontal="center" vertical="center" textRotation="90" wrapText="1"/>
      <protection locked="0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32" fillId="6" borderId="39" xfId="0" applyFont="1" applyFill="1" applyBorder="1" applyAlignment="1" applyProtection="1">
      <alignment horizontal="left" vertical="center" wrapText="1"/>
      <protection hidden="1"/>
    </xf>
    <xf numFmtId="0" fontId="32" fillId="6" borderId="38" xfId="0" applyFont="1" applyFill="1" applyBorder="1" applyAlignment="1" applyProtection="1">
      <alignment horizontal="left" vertical="center" wrapText="1"/>
      <protection hidden="1"/>
    </xf>
    <xf numFmtId="0" fontId="32" fillId="6" borderId="17" xfId="0" applyFont="1" applyFill="1" applyBorder="1" applyAlignment="1" applyProtection="1">
      <alignment horizontal="left" vertical="center" wrapText="1"/>
      <protection hidden="1"/>
    </xf>
    <xf numFmtId="0" fontId="32" fillId="6" borderId="25" xfId="0" applyFont="1" applyFill="1" applyBorder="1" applyAlignment="1" applyProtection="1">
      <alignment horizontal="left" vertical="center" wrapText="1"/>
      <protection hidden="1"/>
    </xf>
    <xf numFmtId="0" fontId="32" fillId="6" borderId="0" xfId="0" applyFont="1" applyFill="1" applyBorder="1" applyAlignment="1" applyProtection="1">
      <alignment horizontal="left" vertical="center" wrapText="1"/>
      <protection hidden="1"/>
    </xf>
    <xf numFmtId="0" fontId="32" fillId="6" borderId="18" xfId="0" applyFont="1" applyFill="1" applyBorder="1" applyAlignment="1" applyProtection="1">
      <alignment horizontal="left" vertical="center" wrapText="1"/>
      <protection hidden="1"/>
    </xf>
    <xf numFmtId="0" fontId="32" fillId="6" borderId="22" xfId="0" applyFont="1" applyFill="1" applyBorder="1" applyAlignment="1" applyProtection="1">
      <alignment horizontal="left" vertical="center" wrapText="1"/>
      <protection hidden="1"/>
    </xf>
    <xf numFmtId="0" fontId="32" fillId="6" borderId="14" xfId="0" applyFont="1" applyFill="1" applyBorder="1" applyAlignment="1" applyProtection="1">
      <alignment horizontal="left" vertical="center" wrapText="1"/>
      <protection hidden="1"/>
    </xf>
    <xf numFmtId="0" fontId="32" fillId="6" borderId="19" xfId="0" applyFont="1" applyFill="1" applyBorder="1" applyAlignment="1" applyProtection="1">
      <alignment horizontal="left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165" fontId="24" fillId="3" borderId="5" xfId="0" applyNumberFormat="1" applyFont="1" applyFill="1" applyBorder="1" applyAlignment="1" applyProtection="1">
      <alignment horizontal="center" vertical="center"/>
      <protection locked="0"/>
    </xf>
    <xf numFmtId="165" fontId="25" fillId="3" borderId="7" xfId="0" applyNumberFormat="1" applyFont="1" applyFill="1" applyBorder="1" applyAlignment="1" applyProtection="1">
      <alignment horizontal="center" vertical="center"/>
      <protection locked="0"/>
    </xf>
    <xf numFmtId="165" fontId="25" fillId="3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2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0" fillId="3" borderId="7" xfId="0" applyNumberFormat="1" applyFill="1" applyBorder="1" applyAlignment="1" applyProtection="1">
      <alignment horizontal="center" vertical="center" wrapText="1"/>
      <protection locked="0"/>
    </xf>
    <xf numFmtId="2" fontId="0" fillId="3" borderId="16" xfId="0" applyNumberForma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 textRotation="90"/>
    </xf>
    <xf numFmtId="0" fontId="0" fillId="0" borderId="22" xfId="0" applyBorder="1" applyAlignment="1" applyProtection="1">
      <alignment horizontal="center" vertical="center" textRotation="90"/>
    </xf>
    <xf numFmtId="0" fontId="0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1" fillId="0" borderId="39" xfId="0" applyFont="1" applyBorder="1" applyAlignment="1" applyProtection="1">
      <alignment horizontal="center" vertical="center" textRotation="90"/>
    </xf>
    <xf numFmtId="0" fontId="11" fillId="0" borderId="5" xfId="0" applyFont="1" applyBorder="1" applyAlignment="1" applyProtection="1">
      <alignment horizontal="center" vertical="center" textRotation="90" wrapText="1"/>
    </xf>
    <xf numFmtId="0" fontId="11" fillId="0" borderId="7" xfId="0" applyFont="1" applyBorder="1" applyAlignment="1" applyProtection="1">
      <alignment horizontal="center" vertical="center" textRotation="90" wrapText="1"/>
    </xf>
    <xf numFmtId="0" fontId="11" fillId="0" borderId="16" xfId="0" applyFont="1" applyBorder="1" applyAlignment="1" applyProtection="1">
      <alignment horizontal="center" vertical="center" textRotation="90" wrapText="1"/>
    </xf>
    <xf numFmtId="0" fontId="12" fillId="0" borderId="5" xfId="0" applyFont="1" applyBorder="1" applyAlignment="1" applyProtection="1">
      <alignment horizontal="center" vertical="center" textRotation="90" wrapText="1"/>
      <protection locked="0"/>
    </xf>
    <xf numFmtId="0" fontId="12" fillId="0" borderId="7" xfId="0" applyFont="1" applyBorder="1" applyAlignment="1" applyProtection="1">
      <alignment horizontal="center" vertical="center" textRotation="90" wrapText="1"/>
      <protection locked="0"/>
    </xf>
    <xf numFmtId="0" fontId="12" fillId="0" borderId="16" xfId="0" applyFont="1" applyBorder="1" applyAlignment="1" applyProtection="1">
      <alignment horizontal="center" vertical="center" textRotation="90" wrapText="1"/>
      <protection locked="0"/>
    </xf>
    <xf numFmtId="0" fontId="11" fillId="0" borderId="5" xfId="0" applyFont="1" applyBorder="1" applyAlignment="1" applyProtection="1">
      <alignment horizontal="center" vertical="center" textRotation="90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textRotation="90" wrapText="1"/>
      <protection locked="0"/>
    </xf>
    <xf numFmtId="0" fontId="0" fillId="0" borderId="49" xfId="0" applyBorder="1" applyAlignment="1" applyProtection="1">
      <alignment horizontal="center" vertical="center" textRotation="90" wrapText="1"/>
      <protection locked="0"/>
    </xf>
    <xf numFmtId="0" fontId="0" fillId="0" borderId="51" xfId="0" applyBorder="1" applyAlignment="1" applyProtection="1">
      <alignment horizontal="center" vertical="center" textRotation="90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textRotation="90"/>
      <protection locked="0"/>
    </xf>
    <xf numFmtId="0" fontId="11" fillId="0" borderId="16" xfId="0" applyFont="1" applyBorder="1" applyAlignment="1" applyProtection="1">
      <alignment horizontal="center" vertical="center" textRotation="90"/>
      <protection locked="0"/>
    </xf>
    <xf numFmtId="0" fontId="11" fillId="3" borderId="4" xfId="0" applyFont="1" applyFill="1" applyBorder="1" applyAlignment="1" applyProtection="1">
      <alignment horizontal="center" vertical="center" textRotation="90"/>
    </xf>
    <xf numFmtId="0" fontId="0" fillId="0" borderId="4" xfId="0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 textRotation="90" wrapText="1"/>
    </xf>
    <xf numFmtId="0" fontId="11" fillId="3" borderId="4" xfId="0" applyFont="1" applyFill="1" applyBorder="1" applyAlignment="1" applyProtection="1">
      <alignment horizontal="center" vertical="center" textRotation="90" wrapText="1"/>
    </xf>
    <xf numFmtId="0" fontId="11" fillId="5" borderId="4" xfId="0" applyFont="1" applyFill="1" applyBorder="1" applyAlignment="1" applyProtection="1">
      <alignment horizontal="center" vertical="center" textRotation="90" wrapText="1"/>
    </xf>
    <xf numFmtId="0" fontId="20" fillId="3" borderId="6" xfId="0" applyFont="1" applyFill="1" applyBorder="1" applyAlignment="1" applyProtection="1">
      <alignment horizontal="center" vertical="center" wrapText="1"/>
    </xf>
    <xf numFmtId="0" fontId="20" fillId="3" borderId="20" xfId="0" applyFont="1" applyFill="1" applyBorder="1" applyAlignment="1" applyProtection="1">
      <alignment horizontal="center" vertical="center" wrapText="1"/>
    </xf>
    <xf numFmtId="0" fontId="59" fillId="7" borderId="6" xfId="5" applyFont="1" applyFill="1" applyBorder="1" applyAlignment="1">
      <alignment horizontal="center" vertical="center"/>
    </xf>
    <xf numFmtId="0" fontId="59" fillId="7" borderId="20" xfId="5" applyFont="1" applyFill="1" applyBorder="1" applyAlignment="1">
      <alignment horizontal="center" vertical="center"/>
    </xf>
    <xf numFmtId="0" fontId="59" fillId="7" borderId="21" xfId="5" applyFont="1" applyFill="1" applyBorder="1" applyAlignment="1">
      <alignment horizontal="center" vertical="center"/>
    </xf>
    <xf numFmtId="0" fontId="60" fillId="0" borderId="5" xfId="8" applyFont="1" applyBorder="1" applyAlignment="1">
      <alignment horizontal="center" vertical="center"/>
    </xf>
    <xf numFmtId="0" fontId="60" fillId="0" borderId="7" xfId="8" applyFont="1" applyBorder="1" applyAlignment="1">
      <alignment horizontal="center" vertical="center"/>
    </xf>
    <xf numFmtId="0" fontId="60" fillId="0" borderId="16" xfId="8" applyFont="1" applyBorder="1" applyAlignment="1">
      <alignment horizontal="center" vertical="center"/>
    </xf>
    <xf numFmtId="0" fontId="61" fillId="0" borderId="5" xfId="8" applyFont="1" applyBorder="1" applyAlignment="1">
      <alignment horizontal="left" vertical="center" wrapText="1"/>
    </xf>
    <xf numFmtId="0" fontId="61" fillId="0" borderId="7" xfId="8" applyFont="1" applyBorder="1" applyAlignment="1">
      <alignment horizontal="left" vertical="center" wrapText="1"/>
    </xf>
    <xf numFmtId="0" fontId="61" fillId="0" borderId="16" xfId="8" applyFont="1" applyBorder="1" applyAlignment="1">
      <alignment horizontal="left" vertical="center" wrapText="1"/>
    </xf>
    <xf numFmtId="0" fontId="1" fillId="0" borderId="5" xfId="8" applyFill="1" applyBorder="1" applyAlignment="1">
      <alignment horizontal="center" vertical="center"/>
    </xf>
    <xf numFmtId="0" fontId="1" fillId="0" borderId="7" xfId="8" applyFill="1" applyBorder="1" applyAlignment="1">
      <alignment horizontal="center" vertical="center"/>
    </xf>
    <xf numFmtId="0" fontId="1" fillId="0" borderId="16" xfId="8" applyFill="1" applyBorder="1" applyAlignment="1">
      <alignment horizontal="center" vertical="center"/>
    </xf>
    <xf numFmtId="2" fontId="1" fillId="7" borderId="5" xfId="8" applyNumberFormat="1" applyFill="1" applyBorder="1" applyAlignment="1">
      <alignment horizontal="center" vertical="center"/>
    </xf>
    <xf numFmtId="2" fontId="1" fillId="7" borderId="7" xfId="8" applyNumberFormat="1" applyFill="1" applyBorder="1" applyAlignment="1">
      <alignment horizontal="center" vertical="center"/>
    </xf>
    <xf numFmtId="2" fontId="1" fillId="7" borderId="16" xfId="8" applyNumberFormat="1" applyFill="1" applyBorder="1" applyAlignment="1">
      <alignment horizontal="center" vertical="center"/>
    </xf>
    <xf numFmtId="0" fontId="62" fillId="7" borderId="5" xfId="8" applyFont="1" applyFill="1" applyBorder="1" applyAlignment="1">
      <alignment horizontal="center" vertical="center"/>
    </xf>
    <xf numFmtId="0" fontId="62" fillId="7" borderId="7" xfId="8" applyFont="1" applyFill="1" applyBorder="1" applyAlignment="1">
      <alignment horizontal="center" vertical="center"/>
    </xf>
    <xf numFmtId="0" fontId="62" fillId="7" borderId="16" xfId="8" applyFont="1" applyFill="1" applyBorder="1" applyAlignment="1">
      <alignment horizontal="center" vertical="center"/>
    </xf>
    <xf numFmtId="0" fontId="45" fillId="9" borderId="54" xfId="5" applyFont="1" applyFill="1" applyBorder="1" applyAlignment="1">
      <alignment horizontal="center" textRotation="90" wrapText="1"/>
    </xf>
    <xf numFmtId="0" fontId="45" fillId="9" borderId="61" xfId="5" applyFont="1" applyFill="1" applyBorder="1" applyAlignment="1">
      <alignment horizontal="center" textRotation="90" wrapText="1"/>
    </xf>
    <xf numFmtId="0" fontId="50" fillId="0" borderId="55" xfId="5" applyFont="1" applyFill="1" applyBorder="1" applyAlignment="1">
      <alignment horizontal="center" vertical="center" wrapText="1"/>
    </xf>
    <xf numFmtId="0" fontId="50" fillId="0" borderId="58" xfId="5" applyFont="1" applyFill="1" applyBorder="1" applyAlignment="1">
      <alignment horizontal="center" vertical="center" wrapText="1"/>
    </xf>
    <xf numFmtId="0" fontId="50" fillId="0" borderId="62" xfId="5" applyFont="1" applyFill="1" applyBorder="1" applyAlignment="1">
      <alignment horizontal="center" vertical="center" wrapText="1"/>
    </xf>
    <xf numFmtId="167" fontId="51" fillId="0" borderId="55" xfId="4" applyFont="1" applyFill="1" applyBorder="1" applyAlignment="1">
      <alignment horizontal="center" vertical="center" wrapText="1"/>
    </xf>
    <xf numFmtId="167" fontId="51" fillId="0" borderId="58" xfId="4" applyFont="1" applyFill="1" applyBorder="1" applyAlignment="1">
      <alignment horizontal="center" vertical="center" wrapText="1"/>
    </xf>
    <xf numFmtId="167" fontId="51" fillId="0" borderId="62" xfId="4" applyFont="1" applyFill="1" applyBorder="1" applyAlignment="1">
      <alignment horizontal="center" vertical="center" wrapText="1"/>
    </xf>
    <xf numFmtId="0" fontId="45" fillId="0" borderId="6" xfId="5" applyFont="1" applyBorder="1" applyAlignment="1">
      <alignment horizontal="right" vertical="center"/>
    </xf>
    <xf numFmtId="0" fontId="45" fillId="0" borderId="20" xfId="5" applyFont="1" applyBorder="1" applyAlignment="1">
      <alignment horizontal="right" vertical="center"/>
    </xf>
    <xf numFmtId="0" fontId="45" fillId="0" borderId="21" xfId="5" applyFont="1" applyBorder="1" applyAlignment="1">
      <alignment horizontal="right" vertical="center"/>
    </xf>
    <xf numFmtId="0" fontId="45" fillId="0" borderId="6" xfId="5" applyFont="1" applyBorder="1" applyAlignment="1">
      <alignment horizontal="right"/>
    </xf>
    <xf numFmtId="0" fontId="45" fillId="0" borderId="20" xfId="5" applyFont="1" applyBorder="1" applyAlignment="1">
      <alignment horizontal="right"/>
    </xf>
    <xf numFmtId="0" fontId="45" fillId="0" borderId="21" xfId="5" applyFont="1" applyBorder="1" applyAlignment="1">
      <alignment horizontal="right"/>
    </xf>
    <xf numFmtId="0" fontId="56" fillId="0" borderId="6" xfId="5" applyFont="1" applyBorder="1" applyAlignment="1">
      <alignment horizontal="center" vertical="center"/>
    </xf>
    <xf numFmtId="0" fontId="57" fillId="0" borderId="20" xfId="5" applyFont="1" applyBorder="1" applyAlignment="1">
      <alignment horizontal="center"/>
    </xf>
    <xf numFmtId="0" fontId="57" fillId="0" borderId="21" xfId="5" applyFont="1" applyBorder="1" applyAlignment="1">
      <alignment horizontal="center"/>
    </xf>
    <xf numFmtId="0" fontId="45" fillId="3" borderId="0" xfId="5" applyFont="1" applyFill="1" applyBorder="1" applyAlignment="1">
      <alignment horizontal="left" vertical="top" wrapText="1"/>
    </xf>
    <xf numFmtId="0" fontId="45" fillId="3" borderId="18" xfId="5" applyFont="1" applyFill="1" applyBorder="1" applyAlignment="1">
      <alignment horizontal="left" vertical="top" wrapText="1"/>
    </xf>
    <xf numFmtId="0" fontId="47" fillId="7" borderId="39" xfId="5" applyFont="1" applyFill="1" applyBorder="1" applyAlignment="1">
      <alignment horizontal="center" textRotation="90" wrapText="1"/>
    </xf>
    <xf numFmtId="0" fontId="47" fillId="7" borderId="25" xfId="5" applyFont="1" applyFill="1" applyBorder="1" applyAlignment="1">
      <alignment horizontal="center" textRotation="90" wrapText="1"/>
    </xf>
    <xf numFmtId="0" fontId="47" fillId="7" borderId="22" xfId="5" applyFont="1" applyFill="1" applyBorder="1" applyAlignment="1">
      <alignment horizontal="center" textRotation="90" wrapText="1"/>
    </xf>
    <xf numFmtId="0" fontId="49" fillId="0" borderId="35" xfId="5" applyFont="1" applyFill="1" applyBorder="1" applyAlignment="1">
      <alignment horizontal="center" vertical="center" wrapText="1"/>
    </xf>
    <xf numFmtId="0" fontId="49" fillId="0" borderId="50" xfId="5" applyFont="1" applyFill="1" applyBorder="1" applyAlignment="1">
      <alignment horizontal="center" vertical="center" wrapText="1"/>
    </xf>
    <xf numFmtId="0" fontId="49" fillId="0" borderId="34" xfId="5" applyFont="1" applyFill="1" applyBorder="1" applyAlignment="1">
      <alignment horizontal="center" vertical="center" wrapText="1"/>
    </xf>
    <xf numFmtId="0" fontId="47" fillId="7" borderId="5" xfId="5" applyFont="1" applyFill="1" applyBorder="1" applyAlignment="1">
      <alignment horizontal="center" textRotation="90" wrapText="1"/>
    </xf>
    <xf numFmtId="0" fontId="47" fillId="7" borderId="7" xfId="5" applyFont="1" applyFill="1" applyBorder="1" applyAlignment="1">
      <alignment horizontal="center" textRotation="90" wrapText="1"/>
    </xf>
    <xf numFmtId="0" fontId="47" fillId="7" borderId="16" xfId="5" applyFont="1" applyFill="1" applyBorder="1" applyAlignment="1">
      <alignment horizontal="center" textRotation="90" wrapText="1"/>
    </xf>
    <xf numFmtId="0" fontId="45" fillId="7" borderId="5" xfId="5" applyFont="1" applyFill="1" applyBorder="1" applyAlignment="1">
      <alignment horizontal="center" textRotation="90" wrapText="1"/>
    </xf>
    <xf numFmtId="0" fontId="45" fillId="7" borderId="7" xfId="5" applyFont="1" applyFill="1" applyBorder="1" applyAlignment="1">
      <alignment horizontal="center" textRotation="90" wrapText="1"/>
    </xf>
    <xf numFmtId="0" fontId="45" fillId="7" borderId="16" xfId="5" applyFont="1" applyFill="1" applyBorder="1" applyAlignment="1">
      <alignment horizontal="center" textRotation="90" wrapText="1"/>
    </xf>
    <xf numFmtId="0" fontId="1" fillId="7" borderId="5" xfId="8" applyFill="1" applyBorder="1" applyAlignment="1">
      <alignment horizontal="center" vertical="center"/>
    </xf>
    <xf numFmtId="0" fontId="1" fillId="7" borderId="7" xfId="8" applyFill="1" applyBorder="1" applyAlignment="1">
      <alignment horizontal="center" vertical="center"/>
    </xf>
    <xf numFmtId="0" fontId="1" fillId="7" borderId="16" xfId="8" applyFill="1" applyBorder="1" applyAlignment="1">
      <alignment horizontal="center" vertical="center"/>
    </xf>
    <xf numFmtId="0" fontId="1" fillId="9" borderId="5" xfId="8" applyFill="1" applyBorder="1" applyAlignment="1">
      <alignment horizontal="center" vertical="center"/>
    </xf>
    <xf numFmtId="0" fontId="1" fillId="9" borderId="7" xfId="8" applyFill="1" applyBorder="1" applyAlignment="1">
      <alignment horizontal="center" vertical="center"/>
    </xf>
    <xf numFmtId="0" fontId="1" fillId="9" borderId="16" xfId="8" applyFill="1" applyBorder="1" applyAlignment="1">
      <alignment horizontal="center" vertical="center"/>
    </xf>
    <xf numFmtId="0" fontId="1" fillId="0" borderId="48" xfId="8" applyFill="1" applyBorder="1" applyAlignment="1">
      <alignment horizontal="center"/>
    </xf>
    <xf numFmtId="0" fontId="1" fillId="0" borderId="50" xfId="8" applyFill="1" applyBorder="1" applyAlignment="1">
      <alignment horizontal="center"/>
    </xf>
    <xf numFmtId="0" fontId="1" fillId="0" borderId="52" xfId="8" applyFill="1" applyBorder="1" applyAlignment="1">
      <alignment horizontal="center"/>
    </xf>
    <xf numFmtId="0" fontId="1" fillId="0" borderId="48" xfId="8" applyBorder="1" applyAlignment="1">
      <alignment horizontal="center"/>
    </xf>
    <xf numFmtId="0" fontId="1" fillId="0" borderId="50" xfId="8" applyBorder="1" applyAlignment="1">
      <alignment horizontal="center"/>
    </xf>
    <xf numFmtId="0" fontId="1" fillId="0" borderId="52" xfId="8" applyBorder="1" applyAlignment="1">
      <alignment horizontal="center"/>
    </xf>
    <xf numFmtId="0" fontId="63" fillId="0" borderId="5" xfId="8" applyFont="1" applyBorder="1" applyAlignment="1">
      <alignment horizontal="center" vertical="center"/>
    </xf>
    <xf numFmtId="0" fontId="63" fillId="0" borderId="7" xfId="8" applyFont="1" applyBorder="1" applyAlignment="1">
      <alignment horizontal="center" vertical="center"/>
    </xf>
    <xf numFmtId="0" fontId="63" fillId="0" borderId="16" xfId="8" applyFont="1" applyBorder="1" applyAlignment="1">
      <alignment horizontal="center" vertical="center"/>
    </xf>
    <xf numFmtId="0" fontId="65" fillId="0" borderId="39" xfId="8" applyFont="1" applyBorder="1" applyAlignment="1">
      <alignment horizontal="center" vertical="center" wrapText="1"/>
    </xf>
    <xf numFmtId="0" fontId="65" fillId="0" borderId="38" xfId="8" applyFont="1" applyBorder="1" applyAlignment="1">
      <alignment horizontal="center" vertical="center" wrapText="1"/>
    </xf>
    <xf numFmtId="0" fontId="65" fillId="0" borderId="17" xfId="8" applyFont="1" applyBorder="1" applyAlignment="1">
      <alignment horizontal="center" vertical="center" wrapText="1"/>
    </xf>
    <xf numFmtId="0" fontId="65" fillId="0" borderId="25" xfId="8" applyFont="1" applyBorder="1" applyAlignment="1">
      <alignment horizontal="center" vertical="center" wrapText="1"/>
    </xf>
    <xf numFmtId="0" fontId="65" fillId="0" borderId="0" xfId="8" applyFont="1" applyBorder="1" applyAlignment="1">
      <alignment horizontal="center" vertical="center" wrapText="1"/>
    </xf>
    <xf numFmtId="0" fontId="65" fillId="0" borderId="18" xfId="8" applyFont="1" applyBorder="1" applyAlignment="1">
      <alignment horizontal="center" vertical="center" wrapText="1"/>
    </xf>
    <xf numFmtId="0" fontId="65" fillId="0" borderId="22" xfId="8" applyFont="1" applyBorder="1" applyAlignment="1">
      <alignment horizontal="center" vertical="center" wrapText="1"/>
    </xf>
    <xf numFmtId="0" fontId="65" fillId="0" borderId="14" xfId="8" applyFont="1" applyBorder="1" applyAlignment="1">
      <alignment horizontal="center" vertical="center" wrapText="1"/>
    </xf>
    <xf numFmtId="0" fontId="65" fillId="0" borderId="19" xfId="8" applyFont="1" applyBorder="1" applyAlignment="1">
      <alignment horizontal="center" vertical="center" wrapText="1"/>
    </xf>
    <xf numFmtId="0" fontId="62" fillId="0" borderId="0" xfId="8" applyFont="1" applyAlignment="1">
      <alignment horizontal="left" wrapText="1"/>
    </xf>
    <xf numFmtId="0" fontId="1" fillId="0" borderId="0" xfId="8" applyFill="1" applyAlignment="1">
      <alignment horizontal="center"/>
    </xf>
    <xf numFmtId="0" fontId="62" fillId="0" borderId="0" xfId="8" applyFont="1" applyFill="1" applyAlignment="1">
      <alignment horizontal="center"/>
    </xf>
    <xf numFmtId="0" fontId="75" fillId="0" borderId="8" xfId="8" applyFont="1" applyBorder="1" applyAlignment="1">
      <alignment horizontal="center" vertical="center"/>
    </xf>
    <xf numFmtId="0" fontId="75" fillId="0" borderId="8" xfId="8" applyFont="1" applyFill="1" applyBorder="1" applyAlignment="1">
      <alignment horizontal="center" vertical="center" wrapText="1"/>
    </xf>
    <xf numFmtId="0" fontId="76" fillId="0" borderId="5" xfId="8" applyFont="1" applyBorder="1" applyAlignment="1">
      <alignment horizontal="center" vertical="center"/>
    </xf>
    <xf numFmtId="0" fontId="76" fillId="0" borderId="7" xfId="8" applyFont="1" applyBorder="1" applyAlignment="1">
      <alignment horizontal="center" vertical="center"/>
    </xf>
    <xf numFmtId="0" fontId="76" fillId="0" borderId="16" xfId="8" applyFont="1" applyBorder="1" applyAlignment="1">
      <alignment horizontal="center" vertical="center"/>
    </xf>
    <xf numFmtId="0" fontId="75" fillId="0" borderId="9" xfId="8" applyFont="1" applyBorder="1" applyAlignment="1">
      <alignment horizontal="center" vertical="center"/>
    </xf>
    <xf numFmtId="0" fontId="75" fillId="0" borderId="9" xfId="8" applyFont="1" applyFill="1" applyBorder="1" applyAlignment="1">
      <alignment horizontal="center" vertical="center" wrapText="1"/>
    </xf>
    <xf numFmtId="0" fontId="75" fillId="0" borderId="13" xfId="8" applyFont="1" applyBorder="1" applyAlignment="1">
      <alignment horizontal="center" vertical="center"/>
    </xf>
    <xf numFmtId="0" fontId="75" fillId="0" borderId="13" xfId="8" applyFont="1" applyFill="1" applyBorder="1" applyAlignment="1">
      <alignment horizontal="center" vertical="center" wrapText="1"/>
    </xf>
    <xf numFmtId="0" fontId="78" fillId="0" borderId="6" xfId="8" applyFont="1" applyBorder="1" applyAlignment="1">
      <alignment horizontal="center" vertical="center"/>
    </xf>
    <xf numFmtId="0" fontId="78" fillId="0" borderId="20" xfId="8" applyFont="1" applyBorder="1" applyAlignment="1">
      <alignment horizontal="center" vertical="center"/>
    </xf>
    <xf numFmtId="0" fontId="78" fillId="0" borderId="21" xfId="8" applyFont="1" applyBorder="1" applyAlignment="1">
      <alignment horizontal="center" vertical="center"/>
    </xf>
    <xf numFmtId="0" fontId="69" fillId="7" borderId="0" xfId="8" applyFont="1" applyFill="1" applyAlignment="1">
      <alignment horizontal="center" vertical="center"/>
    </xf>
    <xf numFmtId="0" fontId="70" fillId="0" borderId="6" xfId="5" applyFont="1" applyBorder="1" applyAlignment="1">
      <alignment horizontal="center" vertical="center" wrapText="1"/>
    </xf>
    <xf numFmtId="0" fontId="70" fillId="0" borderId="21" xfId="5" applyFont="1" applyBorder="1" applyAlignment="1">
      <alignment horizontal="center" vertical="center" wrapText="1"/>
    </xf>
    <xf numFmtId="0" fontId="70" fillId="0" borderId="4" xfId="5" applyFont="1" applyFill="1" applyBorder="1" applyAlignment="1">
      <alignment horizontal="center" vertical="center" wrapText="1"/>
    </xf>
    <xf numFmtId="0" fontId="74" fillId="0" borderId="4" xfId="8" applyFont="1" applyBorder="1" applyAlignment="1">
      <alignment horizontal="center" vertical="center"/>
    </xf>
    <xf numFmtId="0" fontId="37" fillId="0" borderId="30" xfId="2" applyFont="1" applyBorder="1" applyAlignment="1">
      <alignment horizontal="right" vertical="center" wrapText="1"/>
    </xf>
    <xf numFmtId="0" fontId="37" fillId="0" borderId="10" xfId="2" applyFont="1" applyBorder="1" applyAlignment="1">
      <alignment horizontal="right" vertical="center" wrapText="1"/>
    </xf>
    <xf numFmtId="0" fontId="37" fillId="6" borderId="2" xfId="2" applyFont="1" applyFill="1" applyBorder="1" applyAlignment="1">
      <alignment horizontal="left" vertical="center" wrapText="1"/>
    </xf>
    <xf numFmtId="0" fontId="4" fillId="3" borderId="0" xfId="7" applyFill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/>
    </xf>
    <xf numFmtId="0" fontId="1" fillId="0" borderId="0" xfId="8" applyAlignment="1">
      <alignment horizontal="left" vertical="top" wrapText="1"/>
    </xf>
    <xf numFmtId="0" fontId="79" fillId="0" borderId="0" xfId="8" applyFont="1" applyAlignment="1">
      <alignment horizontal="center"/>
    </xf>
    <xf numFmtId="0" fontId="22" fillId="0" borderId="0" xfId="8" applyFont="1" applyAlignment="1">
      <alignment horizontal="right"/>
    </xf>
    <xf numFmtId="0" fontId="1" fillId="0" borderId="0" xfId="8" applyAlignment="1">
      <alignment horizontal="left" wrapText="1"/>
    </xf>
    <xf numFmtId="0" fontId="22" fillId="0" borderId="0" xfId="8" applyFont="1" applyAlignment="1">
      <alignment horizontal="center" wrapText="1"/>
    </xf>
    <xf numFmtId="0" fontId="22" fillId="0" borderId="0" xfId="8" applyFont="1" applyAlignment="1">
      <alignment horizontal="left" vertical="center" wrapText="1"/>
    </xf>
    <xf numFmtId="0" fontId="1" fillId="0" borderId="0" xfId="8" applyAlignment="1">
      <alignment horizontal="center" vertical="center" wrapText="1"/>
    </xf>
    <xf numFmtId="0" fontId="22" fillId="0" borderId="0" xfId="8" applyFont="1" applyAlignment="1">
      <alignment horizontal="center" vertical="center" wrapText="1"/>
    </xf>
  </cellXfs>
  <cellStyles count="10">
    <cellStyle name="Excel Built-in Normal" xfId="4"/>
    <cellStyle name="Excel Built-in Normal 2" xfId="3"/>
    <cellStyle name="Normál" xfId="0" builtinId="0"/>
    <cellStyle name="Normál 2" xfId="1"/>
    <cellStyle name="Normál 2 2" xfId="5"/>
    <cellStyle name="Normál 2 3" xfId="6"/>
    <cellStyle name="Normál 2 4" xfId="9"/>
    <cellStyle name="Normál 3" xfId="2"/>
    <cellStyle name="Normál 4" xfId="7"/>
    <cellStyle name="Normál 5" xfId="8"/>
  </cellStyles>
  <dxfs count="2">
    <dxf>
      <fill>
        <patternFill patternType="none">
          <bgColor auto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K9" sqref="K9"/>
    </sheetView>
  </sheetViews>
  <sheetFormatPr defaultRowHeight="15"/>
  <cols>
    <col min="3" max="3" width="13" bestFit="1" customWidth="1"/>
    <col min="10" max="10" width="12.7109375" bestFit="1" customWidth="1"/>
  </cols>
  <sheetData>
    <row r="1" spans="1:10" ht="15.75">
      <c r="A1" s="318" t="s">
        <v>704</v>
      </c>
      <c r="B1" s="319"/>
      <c r="C1" s="319"/>
      <c r="D1" s="319"/>
      <c r="E1" s="319"/>
      <c r="F1" s="319"/>
      <c r="G1" s="319"/>
      <c r="H1" s="319"/>
      <c r="I1" s="319"/>
      <c r="J1" s="320"/>
    </row>
    <row r="2" spans="1:10" ht="15.75">
      <c r="A2" s="314" t="s">
        <v>22</v>
      </c>
      <c r="B2" s="315"/>
      <c r="C2" s="96" t="s">
        <v>524</v>
      </c>
      <c r="D2" s="69"/>
      <c r="E2" s="69"/>
      <c r="F2" s="69"/>
      <c r="G2" s="69"/>
      <c r="H2" s="64"/>
      <c r="I2" s="65" t="s">
        <v>558</v>
      </c>
      <c r="J2" s="97" t="s">
        <v>703</v>
      </c>
    </row>
    <row r="3" spans="1:10" ht="15.75">
      <c r="A3" s="314" t="s">
        <v>519</v>
      </c>
      <c r="B3" s="315"/>
      <c r="C3" s="61" t="s">
        <v>305</v>
      </c>
      <c r="D3" s="70"/>
      <c r="E3" s="70"/>
      <c r="F3" s="70"/>
      <c r="G3" s="70"/>
      <c r="H3" s="64"/>
      <c r="I3" s="65" t="s">
        <v>520</v>
      </c>
      <c r="J3" s="98" t="s">
        <v>43</v>
      </c>
    </row>
    <row r="4" spans="1:10" ht="48" customHeight="1">
      <c r="A4" s="314" t="s">
        <v>0</v>
      </c>
      <c r="B4" s="315"/>
      <c r="C4" s="321" t="str">
        <f>IF($C$3&amp;$J$3="","",IFERROR(INDEX(Segéd1!$A$1:$N$83,MATCH($C$3&amp;$J$3,Segéd1!$B$2:$B$83,0)+1,7),"nincs ilyen telephely"))</f>
        <v>Zamárdi Fekete István Általános Iskola és Alapfokú Művészeti Iskola</v>
      </c>
      <c r="D4" s="321"/>
      <c r="E4" s="321"/>
      <c r="F4" s="321"/>
      <c r="G4" s="321"/>
      <c r="H4" s="321"/>
      <c r="I4" s="321"/>
      <c r="J4" s="322"/>
    </row>
    <row r="5" spans="1:10" ht="15.75">
      <c r="A5" s="314" t="s">
        <v>518</v>
      </c>
      <c r="B5" s="315"/>
      <c r="C5" s="321" t="str">
        <f>IF($C$3&amp;$J$3="","",IFERROR(INDEX(Segéd1!$A$1:$N$83,MATCH($C$3&amp;$J$3,Segéd1!$B$2:$B$83,0)+1,8),"nincs ilyen telephely"))</f>
        <v>8621 Zamárdi, Fő utca 115.</v>
      </c>
      <c r="D5" s="321"/>
      <c r="E5" s="321"/>
      <c r="F5" s="321"/>
      <c r="G5" s="321"/>
      <c r="H5" s="321"/>
      <c r="I5" s="321"/>
      <c r="J5" s="322"/>
    </row>
    <row r="6" spans="1:10" ht="15.75">
      <c r="A6" s="99"/>
      <c r="B6" s="71"/>
      <c r="C6" s="66"/>
      <c r="D6" s="62"/>
      <c r="E6" s="62"/>
      <c r="F6" s="62"/>
      <c r="G6" s="62"/>
      <c r="H6" s="64"/>
      <c r="I6" s="63"/>
      <c r="J6" s="100"/>
    </row>
    <row r="7" spans="1:10" ht="15.75">
      <c r="A7" s="314" t="s">
        <v>705</v>
      </c>
      <c r="B7" s="315"/>
      <c r="C7" s="315"/>
      <c r="D7" s="315"/>
      <c r="E7" s="315"/>
      <c r="F7" s="315"/>
      <c r="G7" s="315"/>
      <c r="H7" s="315"/>
      <c r="I7" s="315"/>
      <c r="J7" s="131">
        <f>altisk_gimn!K188+kollegium!D190</f>
        <v>15.136363636363637</v>
      </c>
    </row>
    <row r="8" spans="1:10" ht="15.75">
      <c r="A8" s="314" t="s">
        <v>706</v>
      </c>
      <c r="B8" s="315"/>
      <c r="C8" s="315"/>
      <c r="D8" s="315"/>
      <c r="E8" s="315"/>
      <c r="F8" s="315"/>
      <c r="G8" s="315"/>
      <c r="H8" s="315"/>
      <c r="I8" s="315"/>
      <c r="J8" s="101">
        <v>43344</v>
      </c>
    </row>
    <row r="9" spans="1:10" ht="15.75">
      <c r="A9" s="314" t="s">
        <v>725</v>
      </c>
      <c r="B9" s="315"/>
      <c r="C9" s="315"/>
      <c r="D9" s="315"/>
      <c r="E9" s="315"/>
      <c r="F9" s="315"/>
      <c r="G9" s="315"/>
      <c r="H9" s="315"/>
      <c r="I9" s="315"/>
      <c r="J9" s="101">
        <v>42979</v>
      </c>
    </row>
    <row r="10" spans="1:10" ht="16.5" thickBot="1">
      <c r="A10" s="316" t="s">
        <v>707</v>
      </c>
      <c r="B10" s="317"/>
      <c r="C10" s="317"/>
      <c r="D10" s="317"/>
      <c r="E10" s="317"/>
      <c r="F10" s="317"/>
      <c r="G10" s="317"/>
      <c r="H10" s="317"/>
      <c r="I10" s="317"/>
      <c r="J10" s="102">
        <v>173</v>
      </c>
    </row>
  </sheetData>
  <mergeCells count="11">
    <mergeCell ref="A7:I7"/>
    <mergeCell ref="A8:I8"/>
    <mergeCell ref="A10:I10"/>
    <mergeCell ref="A1:J1"/>
    <mergeCell ref="A2:B2"/>
    <mergeCell ref="A3:B3"/>
    <mergeCell ref="A4:B4"/>
    <mergeCell ref="C4:J4"/>
    <mergeCell ref="A5:B5"/>
    <mergeCell ref="C5:J5"/>
    <mergeCell ref="A9:I9"/>
  </mergeCells>
  <dataValidations count="6">
    <dataValidation operator="greaterThanOrEqual" allowBlank="1" showInputMessage="1" showErrorMessage="1" errorTitle="Hibás érték" error="Pozitív számot kell beirni!" prompt="Automatikusan tölti a táblázat a kitöltött tantárgyfelosztás alapján." sqref="J7"/>
    <dataValidation type="whole" operator="greaterThan" allowBlank="1" showInputMessage="1" showErrorMessage="1" errorTitle="Hibás érték" error="Pozitív egész számot kell megadni!" sqref="C6">
      <formula1>0</formula1>
    </dataValidation>
    <dataValidation type="list" allowBlank="1" showInputMessage="1" showErrorMessage="1" errorTitle="Hibás érték" error="A legördülő listából válasszon értéket!" sqref="J2">
      <formula1>"I.,II."</formula1>
    </dataValidation>
    <dataValidation allowBlank="1" showInputMessage="1" errorTitle="Hibás érték" error="A legördülő listából válasszon értéket!" sqref="D2:G3"/>
    <dataValidation type="whole" operator="greaterThan" allowBlank="1" showInputMessage="1" showErrorMessage="1" sqref="D6:G6">
      <formula1>0</formula1>
    </dataValidation>
    <dataValidation allowBlank="1" showInputMessage="1" showErrorMessage="1" prompt="A megadott értékek alapján automatikusan tölti a táblázat." sqref="C4:J5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Hibás érték" error="A legördülő listából válasszon értéket!">
          <x14:formula1>
            <xm:f>Segéd2!$C$2:$C$15</xm:f>
          </x14:formula1>
          <xm:sqref>J3</xm:sqref>
        </x14:dataValidation>
        <x14:dataValidation type="list" allowBlank="1" showInputMessage="1" showErrorMessage="1" errorTitle="Hibás érték" error="A legördülő listából válasszon értéket!">
          <x14:formula1>
            <xm:f>Segéd2!$A$2:$A$47</xm:f>
          </x14:formula1>
          <xm:sqref>C3</xm:sqref>
        </x14:dataValidation>
        <x14:dataValidation type="list" allowBlank="1" showInputMessage="1" showErrorMessage="1" errorTitle="Hibás érték" error="A legördülő listából válasszon értéket!">
          <x14:formula1>
            <xm:f>Segéd2!$E$2:$E$36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activeCell="D5" sqref="D5"/>
    </sheetView>
  </sheetViews>
  <sheetFormatPr defaultColWidth="9.140625" defaultRowHeight="15"/>
  <cols>
    <col min="1" max="1" width="19.28515625" style="118" customWidth="1"/>
    <col min="2" max="2" width="26.28515625" style="118" customWidth="1"/>
    <col min="3" max="3" width="17.7109375" style="118" customWidth="1"/>
    <col min="4" max="4" width="15.42578125" style="118" customWidth="1"/>
    <col min="5" max="7" width="9.140625" style="118"/>
    <col min="8" max="8" width="17" style="118" customWidth="1"/>
    <col min="9" max="16384" width="9.140625" style="118"/>
  </cols>
  <sheetData>
    <row r="1" spans="1:11" ht="30" customHeight="1">
      <c r="A1" s="155" t="s">
        <v>0</v>
      </c>
      <c r="B1" s="544" t="str">
        <f>alapadatok!C4</f>
        <v>Zamárdi Fekete István Általános Iskola és Alapfokú Művészeti Iskola</v>
      </c>
      <c r="C1" s="544"/>
      <c r="D1" s="544"/>
      <c r="E1" s="544"/>
      <c r="F1" s="544"/>
      <c r="G1" s="544"/>
      <c r="H1" s="544"/>
      <c r="I1" s="544"/>
    </row>
    <row r="2" spans="1:11">
      <c r="A2" s="155" t="s">
        <v>875</v>
      </c>
      <c r="B2" s="153" t="str">
        <f>alapadatok!C3</f>
        <v>034107</v>
      </c>
      <c r="C2" s="154"/>
      <c r="D2" s="154"/>
      <c r="E2" s="154"/>
      <c r="F2" s="154"/>
      <c r="G2" s="154"/>
      <c r="H2" s="154"/>
      <c r="I2" s="154"/>
    </row>
    <row r="3" spans="1:11" ht="15.75" thickBot="1"/>
    <row r="4" spans="1:11" ht="45.75" thickBot="1">
      <c r="A4" s="119" t="s">
        <v>778</v>
      </c>
      <c r="B4" s="119" t="s">
        <v>779</v>
      </c>
      <c r="C4" s="119" t="s">
        <v>780</v>
      </c>
      <c r="D4" s="119" t="s">
        <v>781</v>
      </c>
      <c r="E4" s="119" t="s">
        <v>782</v>
      </c>
      <c r="F4" s="119" t="s">
        <v>783</v>
      </c>
      <c r="G4" s="119" t="s">
        <v>782</v>
      </c>
      <c r="H4" s="120" t="s">
        <v>784</v>
      </c>
      <c r="I4" s="119"/>
      <c r="J4" s="121"/>
      <c r="K4" s="121"/>
    </row>
    <row r="5" spans="1:11">
      <c r="A5" s="122" t="s">
        <v>785</v>
      </c>
      <c r="B5" s="123" t="s">
        <v>786</v>
      </c>
      <c r="C5" s="123" t="s">
        <v>787</v>
      </c>
      <c r="D5" s="123">
        <v>0</v>
      </c>
      <c r="E5" s="123">
        <v>0</v>
      </c>
      <c r="F5" s="123">
        <v>0</v>
      </c>
      <c r="G5" s="123">
        <v>0</v>
      </c>
      <c r="H5" s="123">
        <v>0</v>
      </c>
      <c r="I5" s="123"/>
    </row>
    <row r="6" spans="1:11">
      <c r="A6" s="124" t="s">
        <v>788</v>
      </c>
      <c r="B6" s="124" t="s">
        <v>789</v>
      </c>
      <c r="C6" s="124" t="s">
        <v>790</v>
      </c>
      <c r="D6" s="124">
        <v>0</v>
      </c>
      <c r="E6" s="124">
        <v>0</v>
      </c>
      <c r="F6" s="124">
        <v>0</v>
      </c>
      <c r="G6" s="124">
        <v>0</v>
      </c>
      <c r="H6" s="124"/>
      <c r="I6" s="124"/>
    </row>
    <row r="7" spans="1:11">
      <c r="A7" s="124"/>
      <c r="B7" s="124" t="s">
        <v>791</v>
      </c>
      <c r="C7" s="124" t="s">
        <v>792</v>
      </c>
      <c r="D7" s="124">
        <v>0</v>
      </c>
      <c r="E7" s="124">
        <v>0</v>
      </c>
      <c r="F7" s="124">
        <v>0</v>
      </c>
      <c r="G7" s="124">
        <v>0</v>
      </c>
      <c r="H7" s="124"/>
      <c r="I7" s="124"/>
    </row>
    <row r="8" spans="1:11" ht="15.75" thickBot="1">
      <c r="A8" s="125"/>
      <c r="B8" s="125" t="s">
        <v>793</v>
      </c>
      <c r="C8" s="125" t="s">
        <v>794</v>
      </c>
      <c r="D8" s="125">
        <v>0</v>
      </c>
      <c r="E8" s="125">
        <v>0</v>
      </c>
      <c r="F8" s="125">
        <v>0</v>
      </c>
      <c r="G8" s="125">
        <v>0</v>
      </c>
      <c r="H8" s="125"/>
      <c r="I8" s="125"/>
    </row>
    <row r="9" spans="1:11">
      <c r="A9" s="122" t="s">
        <v>795</v>
      </c>
      <c r="B9" s="122" t="s">
        <v>796</v>
      </c>
      <c r="C9" s="122" t="s">
        <v>797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/>
    </row>
    <row r="10" spans="1:11">
      <c r="A10" s="124" t="s">
        <v>798</v>
      </c>
      <c r="B10" s="124" t="s">
        <v>799</v>
      </c>
      <c r="C10" s="124" t="s">
        <v>800</v>
      </c>
      <c r="D10" s="124">
        <v>0</v>
      </c>
      <c r="E10" s="124">
        <v>0</v>
      </c>
      <c r="F10" s="124">
        <v>0</v>
      </c>
      <c r="G10" s="124">
        <v>0</v>
      </c>
      <c r="H10" s="124"/>
      <c r="I10" s="124"/>
    </row>
    <row r="11" spans="1:11">
      <c r="A11" s="124"/>
      <c r="B11" s="124" t="s">
        <v>791</v>
      </c>
      <c r="C11" s="124" t="s">
        <v>801</v>
      </c>
      <c r="D11" s="124">
        <v>0</v>
      </c>
      <c r="E11" s="124">
        <v>0</v>
      </c>
      <c r="F11" s="124">
        <v>0</v>
      </c>
      <c r="G11" s="124">
        <v>0</v>
      </c>
      <c r="H11" s="124"/>
      <c r="I11" s="124"/>
    </row>
    <row r="12" spans="1:11" ht="15.75" thickBot="1">
      <c r="A12" s="125"/>
      <c r="B12" s="125" t="s">
        <v>793</v>
      </c>
      <c r="C12" s="125" t="s">
        <v>802</v>
      </c>
      <c r="D12" s="125">
        <v>0</v>
      </c>
      <c r="E12" s="125">
        <v>0</v>
      </c>
      <c r="F12" s="125">
        <v>0</v>
      </c>
      <c r="G12" s="125">
        <v>0</v>
      </c>
      <c r="H12" s="125"/>
      <c r="I12" s="125"/>
    </row>
    <row r="13" spans="1:11">
      <c r="A13" s="122" t="s">
        <v>803</v>
      </c>
      <c r="B13" s="122" t="s">
        <v>796</v>
      </c>
      <c r="C13" s="122" t="s">
        <v>804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/>
    </row>
    <row r="14" spans="1:11">
      <c r="A14" s="124" t="s">
        <v>798</v>
      </c>
      <c r="B14" s="124" t="s">
        <v>805</v>
      </c>
      <c r="C14" s="124" t="s">
        <v>806</v>
      </c>
      <c r="D14" s="124">
        <v>0</v>
      </c>
      <c r="E14" s="124">
        <v>0</v>
      </c>
      <c r="F14" s="124">
        <v>0</v>
      </c>
      <c r="G14" s="124">
        <v>0</v>
      </c>
      <c r="H14" s="124"/>
      <c r="I14" s="124"/>
    </row>
    <row r="15" spans="1:11">
      <c r="A15" s="124"/>
      <c r="B15" s="124" t="s">
        <v>807</v>
      </c>
      <c r="C15" s="124" t="s">
        <v>808</v>
      </c>
      <c r="D15" s="124">
        <v>0</v>
      </c>
      <c r="E15" s="124">
        <v>0</v>
      </c>
      <c r="F15" s="124">
        <v>0</v>
      </c>
      <c r="G15" s="124">
        <v>0</v>
      </c>
      <c r="H15" s="124"/>
      <c r="I15" s="124"/>
    </row>
    <row r="16" spans="1:11">
      <c r="A16" s="124"/>
      <c r="B16" s="124" t="s">
        <v>743</v>
      </c>
      <c r="C16" s="124" t="s">
        <v>809</v>
      </c>
      <c r="D16" s="124">
        <v>0</v>
      </c>
      <c r="E16" s="124">
        <v>0</v>
      </c>
      <c r="F16" s="124">
        <v>0</v>
      </c>
      <c r="G16" s="124">
        <v>0</v>
      </c>
      <c r="H16" s="124"/>
      <c r="I16" s="124"/>
    </row>
    <row r="17" spans="1:9" ht="15.75" thickBot="1">
      <c r="A17" s="126"/>
      <c r="B17" s="126" t="s">
        <v>793</v>
      </c>
      <c r="C17" s="126" t="s">
        <v>810</v>
      </c>
      <c r="D17" s="126">
        <v>0</v>
      </c>
      <c r="E17" s="126">
        <v>0</v>
      </c>
      <c r="F17" s="126">
        <v>0</v>
      </c>
      <c r="G17" s="126">
        <v>0</v>
      </c>
      <c r="H17" s="126"/>
      <c r="I17" s="126"/>
    </row>
    <row r="18" spans="1:9" ht="15.75" thickTop="1">
      <c r="A18" s="127" t="s">
        <v>811</v>
      </c>
      <c r="B18" s="127" t="s">
        <v>796</v>
      </c>
      <c r="C18" s="127" t="s">
        <v>812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/>
    </row>
    <row r="19" spans="1:9">
      <c r="A19" s="124" t="s">
        <v>813</v>
      </c>
      <c r="B19" s="124" t="s">
        <v>805</v>
      </c>
      <c r="C19" s="124" t="s">
        <v>814</v>
      </c>
      <c r="D19" s="124">
        <v>0</v>
      </c>
      <c r="E19" s="124">
        <v>0</v>
      </c>
      <c r="F19" s="124">
        <v>0</v>
      </c>
      <c r="G19" s="124">
        <v>0</v>
      </c>
      <c r="H19" s="124"/>
      <c r="I19" s="124"/>
    </row>
    <row r="20" spans="1:9">
      <c r="A20" s="124"/>
      <c r="B20" s="124" t="s">
        <v>807</v>
      </c>
      <c r="C20" s="124" t="s">
        <v>815</v>
      </c>
      <c r="D20" s="124">
        <v>0</v>
      </c>
      <c r="E20" s="124">
        <v>0</v>
      </c>
      <c r="F20" s="124">
        <v>0</v>
      </c>
      <c r="G20" s="124">
        <v>0</v>
      </c>
      <c r="H20" s="124"/>
      <c r="I20" s="124"/>
    </row>
    <row r="21" spans="1:9">
      <c r="A21" s="124"/>
      <c r="B21" s="124" t="s">
        <v>743</v>
      </c>
      <c r="C21" s="124" t="s">
        <v>816</v>
      </c>
      <c r="D21" s="124">
        <v>0</v>
      </c>
      <c r="E21" s="124">
        <v>0</v>
      </c>
      <c r="F21" s="124">
        <v>0</v>
      </c>
      <c r="G21" s="124">
        <v>0</v>
      </c>
      <c r="H21" s="124"/>
      <c r="I21" s="124"/>
    </row>
    <row r="22" spans="1:9" ht="15.75" thickBot="1">
      <c r="A22" s="125"/>
      <c r="B22" s="125" t="s">
        <v>793</v>
      </c>
      <c r="C22" s="125" t="s">
        <v>817</v>
      </c>
      <c r="D22" s="125">
        <v>0</v>
      </c>
      <c r="E22" s="125">
        <v>0</v>
      </c>
      <c r="F22" s="125">
        <v>0</v>
      </c>
      <c r="G22" s="125">
        <v>0</v>
      </c>
      <c r="H22" s="125"/>
      <c r="I22" s="125"/>
    </row>
    <row r="23" spans="1:9">
      <c r="A23" s="122" t="s">
        <v>818</v>
      </c>
      <c r="B23" s="122" t="s">
        <v>796</v>
      </c>
      <c r="C23" s="122" t="s">
        <v>819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/>
    </row>
    <row r="24" spans="1:9">
      <c r="A24" s="124" t="s">
        <v>820</v>
      </c>
      <c r="B24" s="124" t="s">
        <v>805</v>
      </c>
      <c r="C24" s="124" t="s">
        <v>821</v>
      </c>
      <c r="D24" s="124">
        <v>0</v>
      </c>
      <c r="E24" s="124">
        <v>0</v>
      </c>
      <c r="F24" s="124">
        <v>0</v>
      </c>
      <c r="G24" s="124">
        <v>0</v>
      </c>
      <c r="H24" s="124"/>
      <c r="I24" s="124"/>
    </row>
    <row r="25" spans="1:9">
      <c r="A25" s="124"/>
      <c r="B25" s="124" t="s">
        <v>807</v>
      </c>
      <c r="C25" s="124" t="s">
        <v>822</v>
      </c>
      <c r="D25" s="124">
        <v>0</v>
      </c>
      <c r="E25" s="124">
        <v>0</v>
      </c>
      <c r="F25" s="124">
        <v>0</v>
      </c>
      <c r="G25" s="124">
        <v>0</v>
      </c>
      <c r="H25" s="124"/>
      <c r="I25" s="124"/>
    </row>
    <row r="26" spans="1:9">
      <c r="A26" s="124"/>
      <c r="B26" s="124" t="s">
        <v>743</v>
      </c>
      <c r="C26" s="124" t="s">
        <v>823</v>
      </c>
      <c r="D26" s="124">
        <v>0</v>
      </c>
      <c r="E26" s="124">
        <v>0</v>
      </c>
      <c r="F26" s="124">
        <v>0</v>
      </c>
      <c r="G26" s="124">
        <v>0</v>
      </c>
      <c r="H26" s="124"/>
      <c r="I26" s="124"/>
    </row>
    <row r="27" spans="1:9" ht="15.75" thickBot="1">
      <c r="A27" s="125"/>
      <c r="B27" s="125" t="s">
        <v>793</v>
      </c>
      <c r="C27" s="125" t="s">
        <v>824</v>
      </c>
      <c r="D27" s="125">
        <v>0</v>
      </c>
      <c r="E27" s="125">
        <v>0</v>
      </c>
      <c r="F27" s="125">
        <v>0</v>
      </c>
      <c r="G27" s="125">
        <v>0</v>
      </c>
      <c r="H27" s="125"/>
      <c r="I27" s="125"/>
    </row>
    <row r="28" spans="1:9">
      <c r="A28" s="122" t="s">
        <v>825</v>
      </c>
      <c r="B28" s="122" t="s">
        <v>796</v>
      </c>
      <c r="C28" s="122" t="s">
        <v>826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/>
    </row>
    <row r="29" spans="1:9">
      <c r="A29" s="124" t="s">
        <v>827</v>
      </c>
      <c r="B29" s="124" t="s">
        <v>805</v>
      </c>
      <c r="C29" s="124" t="s">
        <v>828</v>
      </c>
      <c r="D29" s="124">
        <v>0</v>
      </c>
      <c r="E29" s="124">
        <v>0</v>
      </c>
      <c r="F29" s="124">
        <v>0</v>
      </c>
      <c r="G29" s="124">
        <v>0</v>
      </c>
      <c r="H29" s="124"/>
      <c r="I29" s="124"/>
    </row>
    <row r="30" spans="1:9">
      <c r="A30" s="124"/>
      <c r="B30" s="124" t="s">
        <v>807</v>
      </c>
      <c r="C30" s="124" t="s">
        <v>829</v>
      </c>
      <c r="D30" s="124">
        <v>0</v>
      </c>
      <c r="E30" s="124">
        <v>0</v>
      </c>
      <c r="F30" s="124">
        <v>0</v>
      </c>
      <c r="G30" s="124">
        <v>0</v>
      </c>
      <c r="H30" s="124"/>
      <c r="I30" s="124"/>
    </row>
    <row r="31" spans="1:9">
      <c r="A31" s="124"/>
      <c r="B31" s="124" t="s">
        <v>743</v>
      </c>
      <c r="C31" s="124" t="s">
        <v>830</v>
      </c>
      <c r="D31" s="124">
        <v>0</v>
      </c>
      <c r="E31" s="124">
        <v>0</v>
      </c>
      <c r="F31" s="124">
        <v>0</v>
      </c>
      <c r="G31" s="124">
        <v>0</v>
      </c>
      <c r="H31" s="124"/>
      <c r="I31" s="124"/>
    </row>
    <row r="32" spans="1:9" ht="15.75" thickBot="1">
      <c r="A32" s="125"/>
      <c r="B32" s="125" t="s">
        <v>793</v>
      </c>
      <c r="C32" s="125" t="s">
        <v>831</v>
      </c>
      <c r="D32" s="125">
        <v>0</v>
      </c>
      <c r="E32" s="125">
        <v>0</v>
      </c>
      <c r="F32" s="125">
        <v>0</v>
      </c>
      <c r="G32" s="125">
        <v>0</v>
      </c>
      <c r="H32" s="125"/>
      <c r="I32" s="125"/>
    </row>
    <row r="33" spans="1:9">
      <c r="A33" s="122" t="s">
        <v>832</v>
      </c>
      <c r="B33" s="122" t="s">
        <v>833</v>
      </c>
      <c r="C33" s="122" t="s">
        <v>834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/>
    </row>
    <row r="34" spans="1:9">
      <c r="A34" s="124" t="s">
        <v>813</v>
      </c>
      <c r="B34" s="124" t="s">
        <v>835</v>
      </c>
      <c r="C34" s="124" t="s">
        <v>836</v>
      </c>
      <c r="D34" s="124">
        <v>0</v>
      </c>
      <c r="E34" s="124">
        <v>0</v>
      </c>
      <c r="F34" s="124">
        <v>0</v>
      </c>
      <c r="G34" s="124">
        <v>0</v>
      </c>
      <c r="H34" s="124"/>
      <c r="I34" s="124"/>
    </row>
    <row r="35" spans="1:9">
      <c r="A35" s="124"/>
      <c r="B35" s="124" t="s">
        <v>789</v>
      </c>
      <c r="C35" s="124" t="s">
        <v>837</v>
      </c>
      <c r="D35" s="124">
        <v>0</v>
      </c>
      <c r="E35" s="124">
        <v>0</v>
      </c>
      <c r="F35" s="124">
        <v>0</v>
      </c>
      <c r="G35" s="124">
        <v>0</v>
      </c>
      <c r="H35" s="124"/>
      <c r="I35" s="124"/>
    </row>
    <row r="36" spans="1:9">
      <c r="A36" s="124"/>
      <c r="B36" s="124" t="s">
        <v>742</v>
      </c>
      <c r="C36" s="124" t="s">
        <v>838</v>
      </c>
      <c r="D36" s="124">
        <v>0</v>
      </c>
      <c r="E36" s="124">
        <v>0</v>
      </c>
      <c r="F36" s="124">
        <v>0</v>
      </c>
      <c r="G36" s="124">
        <v>0</v>
      </c>
      <c r="H36" s="124"/>
      <c r="I36" s="124"/>
    </row>
    <row r="37" spans="1:9">
      <c r="A37" s="124"/>
      <c r="B37" s="124" t="s">
        <v>743</v>
      </c>
      <c r="C37" s="124" t="s">
        <v>839</v>
      </c>
      <c r="D37" s="124">
        <v>0</v>
      </c>
      <c r="E37" s="124">
        <v>0</v>
      </c>
      <c r="F37" s="124">
        <v>0</v>
      </c>
      <c r="G37" s="124">
        <v>0</v>
      </c>
      <c r="H37" s="124"/>
      <c r="I37" s="124"/>
    </row>
    <row r="38" spans="1:9" ht="15.75" thickBot="1">
      <c r="A38" s="125"/>
      <c r="B38" s="125" t="s">
        <v>793</v>
      </c>
      <c r="C38" s="125" t="s">
        <v>840</v>
      </c>
      <c r="D38" s="125">
        <v>0</v>
      </c>
      <c r="E38" s="125">
        <v>0</v>
      </c>
      <c r="F38" s="125">
        <v>0</v>
      </c>
      <c r="G38" s="125">
        <v>0</v>
      </c>
      <c r="H38" s="125"/>
      <c r="I38" s="125"/>
    </row>
    <row r="39" spans="1:9">
      <c r="A39" s="122" t="s">
        <v>841</v>
      </c>
      <c r="B39" s="122" t="s">
        <v>833</v>
      </c>
      <c r="C39" s="122" t="s">
        <v>842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/>
    </row>
    <row r="40" spans="1:9">
      <c r="A40" s="124" t="s">
        <v>843</v>
      </c>
      <c r="B40" s="124" t="s">
        <v>835</v>
      </c>
      <c r="C40" s="124" t="s">
        <v>844</v>
      </c>
      <c r="D40" s="124">
        <v>0</v>
      </c>
      <c r="E40" s="124">
        <v>0</v>
      </c>
      <c r="F40" s="124">
        <v>0</v>
      </c>
      <c r="G40" s="124">
        <v>0</v>
      </c>
      <c r="H40" s="124"/>
      <c r="I40" s="124"/>
    </row>
    <row r="41" spans="1:9">
      <c r="A41" s="124"/>
      <c r="B41" s="124" t="s">
        <v>789</v>
      </c>
      <c r="C41" s="124" t="s">
        <v>845</v>
      </c>
      <c r="D41" s="124">
        <v>0</v>
      </c>
      <c r="E41" s="124">
        <v>0</v>
      </c>
      <c r="F41" s="124">
        <v>0</v>
      </c>
      <c r="G41" s="124">
        <v>0</v>
      </c>
      <c r="H41" s="124"/>
      <c r="I41" s="124"/>
    </row>
    <row r="42" spans="1:9">
      <c r="A42" s="124"/>
      <c r="B42" s="124" t="s">
        <v>742</v>
      </c>
      <c r="C42" s="124" t="s">
        <v>846</v>
      </c>
      <c r="D42" s="124">
        <v>0</v>
      </c>
      <c r="E42" s="124">
        <v>0</v>
      </c>
      <c r="F42" s="124">
        <v>0</v>
      </c>
      <c r="G42" s="124">
        <v>0</v>
      </c>
      <c r="H42" s="124"/>
      <c r="I42" s="124"/>
    </row>
    <row r="43" spans="1:9">
      <c r="A43" s="124"/>
      <c r="B43" s="124" t="s">
        <v>743</v>
      </c>
      <c r="C43" s="124" t="s">
        <v>847</v>
      </c>
      <c r="D43" s="124">
        <v>0</v>
      </c>
      <c r="E43" s="124">
        <v>0</v>
      </c>
      <c r="F43" s="124">
        <v>0</v>
      </c>
      <c r="G43" s="124">
        <v>0</v>
      </c>
      <c r="H43" s="124"/>
      <c r="I43" s="124"/>
    </row>
    <row r="44" spans="1:9" ht="15.75" thickBot="1">
      <c r="A44" s="125"/>
      <c r="B44" s="125" t="s">
        <v>793</v>
      </c>
      <c r="C44" s="125" t="s">
        <v>848</v>
      </c>
      <c r="D44" s="125">
        <v>0</v>
      </c>
      <c r="E44" s="125">
        <v>0</v>
      </c>
      <c r="F44" s="125">
        <v>0</v>
      </c>
      <c r="G44" s="125">
        <v>0</v>
      </c>
      <c r="H44" s="125"/>
      <c r="I44" s="125"/>
    </row>
    <row r="45" spans="1:9">
      <c r="A45" s="122" t="s">
        <v>849</v>
      </c>
      <c r="B45" s="122" t="s">
        <v>786</v>
      </c>
      <c r="C45" s="122" t="s">
        <v>850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/>
    </row>
    <row r="46" spans="1:9">
      <c r="A46" s="124" t="s">
        <v>851</v>
      </c>
      <c r="B46" s="124" t="s">
        <v>789</v>
      </c>
      <c r="C46" s="124" t="s">
        <v>852</v>
      </c>
      <c r="D46" s="124">
        <v>0</v>
      </c>
      <c r="E46" s="124">
        <v>0</v>
      </c>
      <c r="F46" s="124">
        <v>0</v>
      </c>
      <c r="G46" s="124">
        <v>0</v>
      </c>
      <c r="H46" s="124"/>
      <c r="I46" s="124"/>
    </row>
    <row r="47" spans="1:9">
      <c r="A47" s="124"/>
      <c r="B47" s="124" t="s">
        <v>791</v>
      </c>
      <c r="C47" s="124" t="s">
        <v>853</v>
      </c>
      <c r="D47" s="124">
        <v>0</v>
      </c>
      <c r="E47" s="124">
        <v>0</v>
      </c>
      <c r="F47" s="124">
        <v>0</v>
      </c>
      <c r="G47" s="124">
        <v>0</v>
      </c>
      <c r="H47" s="124"/>
      <c r="I47" s="124"/>
    </row>
    <row r="48" spans="1:9" ht="15.75" thickBot="1">
      <c r="A48" s="128"/>
      <c r="B48" s="128" t="s">
        <v>793</v>
      </c>
      <c r="C48" s="128" t="s">
        <v>854</v>
      </c>
      <c r="D48" s="128">
        <v>0</v>
      </c>
      <c r="E48" s="128">
        <v>0</v>
      </c>
      <c r="F48" s="128">
        <v>0</v>
      </c>
      <c r="G48" s="128">
        <v>0</v>
      </c>
      <c r="H48" s="128"/>
      <c r="I48" s="128"/>
    </row>
    <row r="49" spans="1:9" ht="15.75" thickBot="1">
      <c r="A49" s="129"/>
      <c r="B49" s="129" t="s">
        <v>855</v>
      </c>
      <c r="C49" s="129"/>
      <c r="D49" s="129">
        <f>SUM(D5:D48)</f>
        <v>0</v>
      </c>
      <c r="E49" s="129">
        <f t="shared" ref="E49:H49" si="0">SUM(E5:E48)</f>
        <v>0</v>
      </c>
      <c r="F49" s="129">
        <f t="shared" si="0"/>
        <v>0</v>
      </c>
      <c r="G49" s="129">
        <f t="shared" si="0"/>
        <v>0</v>
      </c>
      <c r="H49" s="129">
        <f t="shared" si="0"/>
        <v>0</v>
      </c>
      <c r="I49" s="129"/>
    </row>
  </sheetData>
  <mergeCells count="1">
    <mergeCell ref="B1:I1"/>
  </mergeCells>
  <printOptions horizontalCentered="1"/>
  <pageMargins left="0.23622047244094491" right="0.23622047244094491" top="0.74803149606299213" bottom="0.74803149606299213" header="0.31496062992125984" footer="0.31496062992125984"/>
  <pageSetup paperSize="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R31"/>
  <sheetViews>
    <sheetView topLeftCell="A25" workbookViewId="0">
      <selection sqref="A1:R31"/>
    </sheetView>
  </sheetViews>
  <sheetFormatPr defaultRowHeight="15"/>
  <cols>
    <col min="1" max="1" width="4.42578125" customWidth="1"/>
  </cols>
  <sheetData>
    <row r="1" spans="1:18" ht="24.95" customHeight="1">
      <c r="A1" s="549" t="s">
        <v>697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</row>
    <row r="2" spans="1:18" s="134" customFormat="1" ht="30" customHeight="1">
      <c r="A2" s="136" t="s">
        <v>11</v>
      </c>
      <c r="B2" s="545" t="s">
        <v>863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</row>
    <row r="3" spans="1:18" s="134" customFormat="1" ht="30" customHeight="1">
      <c r="A3" s="136" t="s">
        <v>12</v>
      </c>
      <c r="B3" s="545" t="s">
        <v>952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</row>
    <row r="4" spans="1:18" s="134" customFormat="1" ht="30" customHeight="1">
      <c r="A4" s="136" t="s">
        <v>13</v>
      </c>
      <c r="B4" s="545" t="s">
        <v>857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</row>
    <row r="5" spans="1:18" s="134" customFormat="1" ht="45" customHeight="1">
      <c r="A5" s="136" t="s">
        <v>14</v>
      </c>
      <c r="B5" s="545" t="s">
        <v>953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s="134" customFormat="1" ht="30" customHeight="1">
      <c r="A6" s="136" t="s">
        <v>15</v>
      </c>
      <c r="B6" s="545" t="s">
        <v>858</v>
      </c>
      <c r="C6" s="545"/>
      <c r="D6" s="545"/>
      <c r="E6" s="545"/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</row>
    <row r="7" spans="1:18" s="134" customFormat="1" ht="60" customHeight="1">
      <c r="A7" s="136" t="s">
        <v>16</v>
      </c>
      <c r="B7" s="545" t="s">
        <v>954</v>
      </c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  <c r="Q7" s="545"/>
      <c r="R7" s="545"/>
    </row>
    <row r="8" spans="1:18" s="134" customFormat="1" ht="30" customHeight="1">
      <c r="A8" s="136" t="s">
        <v>17</v>
      </c>
      <c r="B8" s="545" t="s">
        <v>951</v>
      </c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</row>
    <row r="9" spans="1:18" s="134" customFormat="1" ht="30" customHeight="1">
      <c r="A9" s="136" t="s">
        <v>18</v>
      </c>
      <c r="B9" s="545" t="s">
        <v>698</v>
      </c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</row>
    <row r="10" spans="1:18" s="134" customFormat="1" ht="30" customHeight="1">
      <c r="A10" s="136" t="s">
        <v>86</v>
      </c>
      <c r="B10" s="545" t="s">
        <v>884</v>
      </c>
      <c r="C10" s="545"/>
      <c r="D10" s="545"/>
      <c r="E10" s="545"/>
      <c r="F10" s="545"/>
      <c r="G10" s="545"/>
      <c r="H10" s="545"/>
      <c r="I10" s="545"/>
      <c r="J10" s="545"/>
      <c r="K10" s="545"/>
      <c r="L10" s="545"/>
      <c r="M10" s="545"/>
      <c r="N10" s="545"/>
      <c r="O10" s="545"/>
      <c r="P10" s="545"/>
      <c r="Q10" s="545"/>
      <c r="R10" s="545"/>
    </row>
    <row r="11" spans="1:18" s="134" customFormat="1" ht="30" customHeight="1">
      <c r="A11" s="136" t="s">
        <v>92</v>
      </c>
      <c r="B11" s="545" t="s">
        <v>870</v>
      </c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5"/>
      <c r="N11" s="545"/>
      <c r="O11" s="545"/>
      <c r="P11" s="545"/>
      <c r="Q11" s="545"/>
      <c r="R11" s="545"/>
    </row>
    <row r="12" spans="1:18" s="134" customFormat="1" ht="30" customHeight="1">
      <c r="A12" s="136" t="s">
        <v>95</v>
      </c>
      <c r="B12" s="545" t="s">
        <v>955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  <c r="O12" s="545"/>
      <c r="P12" s="545"/>
      <c r="Q12" s="545"/>
      <c r="R12" s="545"/>
    </row>
    <row r="13" spans="1:18" s="134" customFormat="1" ht="30" customHeight="1">
      <c r="A13" s="136" t="s">
        <v>98</v>
      </c>
      <c r="B13" s="545" t="s">
        <v>860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</row>
    <row r="14" spans="1:18" s="134" customFormat="1" ht="30" customHeight="1">
      <c r="A14" s="136" t="s">
        <v>102</v>
      </c>
      <c r="B14" s="545" t="s">
        <v>699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</row>
    <row r="15" spans="1:18" s="134" customFormat="1" ht="30" customHeight="1">
      <c r="A15" s="136" t="s">
        <v>105</v>
      </c>
      <c r="B15" s="545" t="s">
        <v>956</v>
      </c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</row>
    <row r="16" spans="1:18" s="134" customFormat="1" ht="30" customHeight="1">
      <c r="A16" s="136" t="s">
        <v>112</v>
      </c>
      <c r="B16" s="545" t="s">
        <v>882</v>
      </c>
      <c r="C16" s="545"/>
      <c r="D16" s="545"/>
      <c r="E16" s="545"/>
      <c r="F16" s="545"/>
      <c r="G16" s="545"/>
      <c r="H16" s="545"/>
      <c r="I16" s="545"/>
      <c r="J16" s="545"/>
      <c r="K16" s="545"/>
      <c r="L16" s="545"/>
      <c r="M16" s="545"/>
      <c r="N16" s="545"/>
      <c r="O16" s="545"/>
      <c r="P16" s="545"/>
      <c r="Q16" s="545"/>
      <c r="R16" s="545"/>
    </row>
    <row r="17" spans="1:18" s="134" customFormat="1" ht="30" customHeight="1">
      <c r="A17" s="136" t="s">
        <v>118</v>
      </c>
      <c r="B17" s="545" t="s">
        <v>878</v>
      </c>
      <c r="C17" s="545"/>
      <c r="D17" s="545"/>
      <c r="E17" s="545"/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45"/>
      <c r="Q17" s="545"/>
      <c r="R17" s="545"/>
    </row>
    <row r="18" spans="1:18" s="134" customFormat="1" ht="30" customHeight="1">
      <c r="A18" s="136" t="s">
        <v>124</v>
      </c>
      <c r="B18" s="545" t="s">
        <v>962</v>
      </c>
      <c r="C18" s="545"/>
      <c r="D18" s="545"/>
      <c r="E18" s="545"/>
      <c r="F18" s="545"/>
      <c r="G18" s="545"/>
      <c r="H18" s="545"/>
      <c r="I18" s="545"/>
      <c r="J18" s="545"/>
      <c r="K18" s="545"/>
      <c r="L18" s="545"/>
      <c r="M18" s="545"/>
      <c r="N18" s="545"/>
      <c r="O18" s="545"/>
      <c r="P18" s="545"/>
      <c r="Q18" s="545"/>
      <c r="R18" s="545"/>
    </row>
    <row r="19" spans="1:18" s="134" customFormat="1" ht="30" customHeight="1">
      <c r="A19" s="136" t="s">
        <v>131</v>
      </c>
      <c r="B19" s="545" t="s">
        <v>700</v>
      </c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</row>
    <row r="20" spans="1:18" s="134" customFormat="1" ht="30" customHeight="1">
      <c r="A20" s="136" t="s">
        <v>138</v>
      </c>
      <c r="B20" s="545" t="s">
        <v>859</v>
      </c>
      <c r="C20" s="545"/>
      <c r="D20" s="545"/>
      <c r="E20" s="545"/>
      <c r="F20" s="545"/>
      <c r="G20" s="545"/>
      <c r="H20" s="545"/>
      <c r="I20" s="545"/>
      <c r="J20" s="545"/>
      <c r="K20" s="545"/>
      <c r="L20" s="545"/>
      <c r="M20" s="545"/>
      <c r="N20" s="545"/>
      <c r="O20" s="545"/>
      <c r="P20" s="545"/>
      <c r="Q20" s="545"/>
      <c r="R20" s="545"/>
    </row>
    <row r="21" spans="1:18" s="134" customFormat="1" ht="45" customHeight="1">
      <c r="A21" s="136" t="s">
        <v>147</v>
      </c>
      <c r="B21" s="546" t="s">
        <v>871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8"/>
    </row>
    <row r="22" spans="1:18" s="134" customFormat="1" ht="30" customHeight="1">
      <c r="A22" s="136" t="s">
        <v>153</v>
      </c>
      <c r="B22" s="545" t="s">
        <v>879</v>
      </c>
      <c r="C22" s="545"/>
      <c r="D22" s="545"/>
      <c r="E22" s="545"/>
      <c r="F22" s="545"/>
      <c r="G22" s="545"/>
      <c r="H22" s="545"/>
      <c r="I22" s="545"/>
      <c r="J22" s="545"/>
      <c r="K22" s="545"/>
      <c r="L22" s="545"/>
      <c r="M22" s="545"/>
      <c r="N22" s="545"/>
      <c r="O22" s="545"/>
      <c r="P22" s="545"/>
      <c r="Q22" s="545"/>
      <c r="R22" s="545"/>
    </row>
    <row r="23" spans="1:18" s="134" customFormat="1" ht="30" customHeight="1">
      <c r="A23" s="136" t="s">
        <v>158</v>
      </c>
      <c r="B23" s="545" t="s">
        <v>957</v>
      </c>
      <c r="C23" s="545"/>
      <c r="D23" s="545"/>
      <c r="E23" s="545"/>
      <c r="F23" s="545"/>
      <c r="G23" s="545"/>
      <c r="H23" s="545"/>
      <c r="I23" s="545"/>
      <c r="J23" s="545"/>
      <c r="K23" s="545"/>
      <c r="L23" s="545"/>
      <c r="M23" s="545"/>
      <c r="N23" s="545"/>
      <c r="O23" s="545"/>
      <c r="P23" s="545"/>
      <c r="Q23" s="545"/>
      <c r="R23" s="545"/>
    </row>
    <row r="24" spans="1:18" s="134" customFormat="1" ht="30" customHeight="1">
      <c r="A24" s="136" t="s">
        <v>162</v>
      </c>
      <c r="B24" s="545" t="s">
        <v>880</v>
      </c>
      <c r="C24" s="545"/>
      <c r="D24" s="545"/>
      <c r="E24" s="545"/>
      <c r="F24" s="545"/>
      <c r="G24" s="545"/>
      <c r="H24" s="545"/>
      <c r="I24" s="545"/>
      <c r="J24" s="545"/>
      <c r="K24" s="545"/>
      <c r="L24" s="545"/>
      <c r="M24" s="545"/>
      <c r="N24" s="545"/>
      <c r="O24" s="545"/>
      <c r="P24" s="545"/>
      <c r="Q24" s="545"/>
      <c r="R24" s="545"/>
    </row>
    <row r="25" spans="1:18" s="134" customFormat="1" ht="30" customHeight="1">
      <c r="A25" s="136" t="s">
        <v>168</v>
      </c>
      <c r="B25" s="545" t="s">
        <v>881</v>
      </c>
      <c r="C25" s="545"/>
      <c r="D25" s="545"/>
      <c r="E25" s="545"/>
      <c r="F25" s="545"/>
      <c r="G25" s="545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545"/>
    </row>
    <row r="26" spans="1:18" s="134" customFormat="1" ht="30" customHeight="1">
      <c r="A26" s="136" t="s">
        <v>173</v>
      </c>
      <c r="B26" s="545" t="s">
        <v>958</v>
      </c>
      <c r="C26" s="545"/>
      <c r="D26" s="545"/>
      <c r="E26" s="545"/>
      <c r="F26" s="545"/>
      <c r="G26" s="545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545"/>
    </row>
    <row r="27" spans="1:18" s="134" customFormat="1" ht="45" customHeight="1">
      <c r="A27" s="136" t="s">
        <v>180</v>
      </c>
      <c r="B27" s="545" t="s">
        <v>959</v>
      </c>
      <c r="C27" s="545"/>
      <c r="D27" s="545"/>
      <c r="E27" s="545"/>
      <c r="F27" s="545"/>
      <c r="G27" s="545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545"/>
    </row>
    <row r="28" spans="1:18" s="134" customFormat="1" ht="30" customHeight="1">
      <c r="A28" s="136" t="s">
        <v>187</v>
      </c>
      <c r="B28" s="545" t="s">
        <v>701</v>
      </c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</row>
    <row r="29" spans="1:18" s="134" customFormat="1" ht="30" customHeight="1">
      <c r="A29" s="136" t="s">
        <v>193</v>
      </c>
      <c r="B29" s="545" t="s">
        <v>960</v>
      </c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</row>
    <row r="30" spans="1:18" s="134" customFormat="1" ht="30" customHeight="1">
      <c r="A30" s="136" t="s">
        <v>198</v>
      </c>
      <c r="B30" s="545" t="s">
        <v>702</v>
      </c>
      <c r="C30" s="545"/>
      <c r="D30" s="545"/>
      <c r="E30" s="545"/>
      <c r="F30" s="545"/>
      <c r="G30" s="545"/>
      <c r="H30" s="545"/>
      <c r="I30" s="545"/>
      <c r="J30" s="545"/>
      <c r="K30" s="545"/>
      <c r="L30" s="545"/>
      <c r="M30" s="545"/>
      <c r="N30" s="545"/>
      <c r="O30" s="545"/>
      <c r="P30" s="545"/>
      <c r="Q30" s="545"/>
      <c r="R30" s="545"/>
    </row>
    <row r="31" spans="1:18" s="134" customFormat="1" ht="45" customHeight="1">
      <c r="A31" s="136" t="s">
        <v>205</v>
      </c>
      <c r="B31" s="545" t="s">
        <v>961</v>
      </c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</row>
  </sheetData>
  <mergeCells count="31">
    <mergeCell ref="B12:R12"/>
    <mergeCell ref="B13:R13"/>
    <mergeCell ref="B14:R14"/>
    <mergeCell ref="B7:R7"/>
    <mergeCell ref="B18:R18"/>
    <mergeCell ref="B6:R6"/>
    <mergeCell ref="B8:R8"/>
    <mergeCell ref="B9:R9"/>
    <mergeCell ref="B10:R10"/>
    <mergeCell ref="B11:R11"/>
    <mergeCell ref="A1:R1"/>
    <mergeCell ref="B2:R2"/>
    <mergeCell ref="B3:R3"/>
    <mergeCell ref="B4:R4"/>
    <mergeCell ref="B5:R5"/>
    <mergeCell ref="B31:R31"/>
    <mergeCell ref="B15:R15"/>
    <mergeCell ref="B25:R25"/>
    <mergeCell ref="B29:R29"/>
    <mergeCell ref="B19:R19"/>
    <mergeCell ref="B20:R20"/>
    <mergeCell ref="B22:R22"/>
    <mergeCell ref="B23:R23"/>
    <mergeCell ref="B24:R24"/>
    <mergeCell ref="B17:R17"/>
    <mergeCell ref="B26:R26"/>
    <mergeCell ref="B27:R27"/>
    <mergeCell ref="B28:R28"/>
    <mergeCell ref="B16:R16"/>
    <mergeCell ref="B21:R21"/>
    <mergeCell ref="B30:R3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A43" zoomScaleNormal="100" workbookViewId="0">
      <selection activeCell="A2" sqref="A2:I2"/>
    </sheetView>
  </sheetViews>
  <sheetFormatPr defaultColWidth="9.140625" defaultRowHeight="15"/>
  <cols>
    <col min="1" max="3" width="9.140625" style="161"/>
    <col min="4" max="4" width="8.42578125" style="161" customWidth="1"/>
    <col min="5" max="16384" width="9.140625" style="161"/>
  </cols>
  <sheetData>
    <row r="2" spans="1:9" ht="21">
      <c r="A2" s="551" t="s">
        <v>927</v>
      </c>
      <c r="B2" s="551"/>
      <c r="C2" s="551"/>
      <c r="D2" s="551"/>
      <c r="E2" s="551"/>
      <c r="F2" s="551"/>
      <c r="G2" s="551"/>
      <c r="H2" s="551"/>
      <c r="I2" s="551"/>
    </row>
    <row r="6" spans="1:9">
      <c r="A6" s="284" t="s">
        <v>11</v>
      </c>
      <c r="B6" s="552" t="s">
        <v>928</v>
      </c>
      <c r="C6" s="552"/>
      <c r="D6" s="552"/>
      <c r="E6" s="550" t="s">
        <v>929</v>
      </c>
      <c r="F6" s="550"/>
      <c r="G6" s="550"/>
      <c r="H6" s="550"/>
      <c r="I6" s="550"/>
    </row>
    <row r="7" spans="1:9" ht="51" customHeight="1">
      <c r="E7" s="550"/>
      <c r="F7" s="550"/>
      <c r="G7" s="550"/>
      <c r="H7" s="550"/>
      <c r="I7" s="550"/>
    </row>
    <row r="8" spans="1:9">
      <c r="E8" s="243"/>
      <c r="F8" s="243"/>
      <c r="G8" s="243"/>
      <c r="H8" s="243"/>
      <c r="I8" s="243"/>
    </row>
    <row r="9" spans="1:9">
      <c r="B9" s="552" t="s">
        <v>930</v>
      </c>
      <c r="C9" s="552"/>
      <c r="D9" s="552"/>
      <c r="E9" s="550" t="s">
        <v>931</v>
      </c>
      <c r="F9" s="550"/>
      <c r="G9" s="550"/>
      <c r="H9" s="550"/>
      <c r="I9" s="550"/>
    </row>
    <row r="10" spans="1:9">
      <c r="E10" s="550"/>
      <c r="F10" s="550"/>
      <c r="G10" s="550"/>
      <c r="H10" s="550"/>
      <c r="I10" s="550"/>
    </row>
    <row r="11" spans="1:9">
      <c r="E11" s="243"/>
      <c r="F11" s="243"/>
      <c r="G11" s="243"/>
      <c r="H11" s="243"/>
      <c r="I11" s="243"/>
    </row>
    <row r="12" spans="1:9">
      <c r="A12" s="285" t="s">
        <v>12</v>
      </c>
      <c r="B12" s="552" t="s">
        <v>932</v>
      </c>
      <c r="C12" s="552"/>
      <c r="D12" s="552"/>
      <c r="E12" s="550" t="s">
        <v>933</v>
      </c>
      <c r="F12" s="550"/>
      <c r="G12" s="550"/>
      <c r="H12" s="550"/>
      <c r="I12" s="550"/>
    </row>
    <row r="13" spans="1:9" ht="35.25" customHeight="1">
      <c r="A13" s="286"/>
      <c r="E13" s="550"/>
      <c r="F13" s="550"/>
      <c r="G13" s="550"/>
      <c r="H13" s="550"/>
      <c r="I13" s="550"/>
    </row>
    <row r="14" spans="1:9" ht="15" customHeight="1">
      <c r="A14" s="285" t="s">
        <v>13</v>
      </c>
      <c r="B14" s="552" t="s">
        <v>934</v>
      </c>
      <c r="C14" s="552"/>
      <c r="D14" s="552"/>
      <c r="F14" s="287"/>
      <c r="G14" s="287"/>
      <c r="H14" s="287"/>
      <c r="I14" s="287"/>
    </row>
    <row r="15" spans="1:9">
      <c r="A15" s="286"/>
      <c r="E15" s="287"/>
      <c r="F15" s="287"/>
      <c r="G15" s="287"/>
      <c r="H15" s="287"/>
      <c r="I15" s="287"/>
    </row>
    <row r="16" spans="1:9">
      <c r="A16" s="286"/>
      <c r="C16" s="285" t="s">
        <v>935</v>
      </c>
      <c r="D16" s="288" t="s">
        <v>936</v>
      </c>
      <c r="E16" s="550" t="s">
        <v>937</v>
      </c>
      <c r="F16" s="550"/>
      <c r="G16" s="550"/>
      <c r="H16" s="550"/>
      <c r="I16" s="550"/>
    </row>
    <row r="17" spans="1:9">
      <c r="A17" s="286"/>
      <c r="E17" s="550"/>
      <c r="F17" s="550"/>
      <c r="G17" s="550"/>
      <c r="H17" s="550"/>
      <c r="I17" s="550"/>
    </row>
    <row r="18" spans="1:9">
      <c r="A18" s="286"/>
    </row>
    <row r="19" spans="1:9">
      <c r="A19" s="286"/>
      <c r="C19" s="285" t="s">
        <v>938</v>
      </c>
      <c r="D19" s="288" t="s">
        <v>939</v>
      </c>
      <c r="E19" s="553" t="s">
        <v>940</v>
      </c>
      <c r="F19" s="553"/>
      <c r="G19" s="553"/>
      <c r="H19" s="553"/>
      <c r="I19" s="553"/>
    </row>
    <row r="20" spans="1:9">
      <c r="A20" s="286"/>
      <c r="E20" s="553"/>
      <c r="F20" s="553"/>
      <c r="G20" s="553"/>
      <c r="H20" s="553"/>
      <c r="I20" s="553"/>
    </row>
    <row r="21" spans="1:9">
      <c r="A21" s="286"/>
      <c r="E21" s="289"/>
      <c r="F21" s="289"/>
      <c r="G21" s="289"/>
      <c r="H21" s="289"/>
      <c r="I21" s="289"/>
    </row>
    <row r="22" spans="1:9">
      <c r="A22" s="286" t="s">
        <v>14</v>
      </c>
      <c r="B22" s="554" t="s">
        <v>941</v>
      </c>
      <c r="C22" s="554"/>
      <c r="D22" s="554"/>
      <c r="E22" s="550" t="s">
        <v>942</v>
      </c>
      <c r="F22" s="550"/>
      <c r="G22" s="550"/>
      <c r="H22" s="550"/>
      <c r="I22" s="550"/>
    </row>
    <row r="23" spans="1:9">
      <c r="A23" s="286"/>
      <c r="B23" s="554"/>
      <c r="C23" s="554"/>
      <c r="D23" s="554"/>
      <c r="E23" s="550"/>
      <c r="F23" s="550"/>
      <c r="G23" s="550"/>
      <c r="H23" s="550"/>
      <c r="I23" s="550"/>
    </row>
    <row r="24" spans="1:9">
      <c r="A24" s="286"/>
      <c r="E24" s="289"/>
      <c r="F24" s="289"/>
      <c r="G24" s="289"/>
      <c r="H24" s="289"/>
      <c r="I24" s="289"/>
    </row>
    <row r="25" spans="1:9">
      <c r="A25" s="286"/>
      <c r="E25" s="550" t="s">
        <v>943</v>
      </c>
      <c r="F25" s="550"/>
      <c r="G25" s="550"/>
      <c r="H25" s="550"/>
      <c r="I25" s="550"/>
    </row>
    <row r="26" spans="1:9">
      <c r="A26" s="286"/>
      <c r="E26" s="550"/>
      <c r="F26" s="550"/>
      <c r="G26" s="550"/>
      <c r="H26" s="550"/>
      <c r="I26" s="550"/>
    </row>
    <row r="27" spans="1:9">
      <c r="A27" s="286"/>
      <c r="E27" s="289"/>
      <c r="F27" s="289"/>
      <c r="G27" s="289"/>
      <c r="H27" s="289"/>
      <c r="I27" s="289"/>
    </row>
    <row r="28" spans="1:9">
      <c r="A28" s="286"/>
    </row>
    <row r="29" spans="1:9">
      <c r="A29" s="285" t="s">
        <v>13</v>
      </c>
      <c r="B29" s="554" t="s">
        <v>944</v>
      </c>
      <c r="C29" s="554"/>
      <c r="D29" s="554"/>
      <c r="E29" s="550" t="s">
        <v>945</v>
      </c>
      <c r="F29" s="550"/>
      <c r="G29" s="550"/>
      <c r="H29" s="550"/>
      <c r="I29" s="550"/>
    </row>
    <row r="30" spans="1:9">
      <c r="A30" s="286"/>
      <c r="B30" s="554"/>
      <c r="C30" s="554"/>
      <c r="D30" s="554"/>
      <c r="E30" s="550"/>
      <c r="F30" s="550"/>
      <c r="G30" s="550"/>
      <c r="H30" s="550"/>
      <c r="I30" s="550"/>
    </row>
    <row r="31" spans="1:9">
      <c r="A31" s="286"/>
      <c r="E31" s="550"/>
      <c r="F31" s="550"/>
      <c r="G31" s="550"/>
      <c r="H31" s="550"/>
      <c r="I31" s="550"/>
    </row>
    <row r="32" spans="1:9">
      <c r="A32" s="286"/>
      <c r="E32" s="243"/>
      <c r="F32" s="243"/>
      <c r="G32" s="243"/>
      <c r="H32" s="243"/>
      <c r="I32" s="243"/>
    </row>
    <row r="33" spans="1:9">
      <c r="A33" s="286"/>
      <c r="E33" s="243"/>
      <c r="F33" s="243"/>
      <c r="G33" s="243"/>
      <c r="H33" s="243"/>
      <c r="I33" s="243"/>
    </row>
    <row r="34" spans="1:9">
      <c r="A34" s="286"/>
    </row>
    <row r="35" spans="1:9" ht="24.75" customHeight="1">
      <c r="A35" s="285" t="s">
        <v>14</v>
      </c>
      <c r="B35" s="552" t="s">
        <v>946</v>
      </c>
      <c r="C35" s="552"/>
      <c r="D35" s="552"/>
      <c r="E35" s="557" t="s">
        <v>947</v>
      </c>
      <c r="F35" s="557"/>
      <c r="G35" s="557"/>
      <c r="H35" s="557"/>
      <c r="I35" s="557"/>
    </row>
    <row r="36" spans="1:9" ht="22.5" customHeight="1">
      <c r="A36" s="286"/>
      <c r="B36" s="552" t="s">
        <v>948</v>
      </c>
      <c r="C36" s="552"/>
      <c r="D36" s="552"/>
      <c r="E36" s="557"/>
      <c r="F36" s="557"/>
      <c r="G36" s="557"/>
      <c r="H36" s="557"/>
      <c r="I36" s="557"/>
    </row>
    <row r="37" spans="1:9" ht="27.75" customHeight="1">
      <c r="A37" s="286"/>
      <c r="B37" s="552" t="s">
        <v>949</v>
      </c>
      <c r="C37" s="552"/>
      <c r="D37" s="552"/>
      <c r="E37" s="557"/>
      <c r="F37" s="557"/>
      <c r="G37" s="557"/>
      <c r="H37" s="557"/>
      <c r="I37" s="557"/>
    </row>
    <row r="38" spans="1:9">
      <c r="A38" s="286"/>
      <c r="E38" s="287"/>
      <c r="F38" s="287"/>
      <c r="G38" s="287"/>
      <c r="H38" s="287"/>
      <c r="I38" s="287"/>
    </row>
    <row r="39" spans="1:9" ht="54.75" customHeight="1">
      <c r="A39" s="284" t="s">
        <v>15</v>
      </c>
      <c r="B39" s="555" t="s">
        <v>902</v>
      </c>
      <c r="C39" s="555"/>
      <c r="D39" s="555"/>
      <c r="E39" s="556" t="s">
        <v>950</v>
      </c>
      <c r="F39" s="556"/>
      <c r="G39" s="556"/>
      <c r="H39" s="556"/>
      <c r="I39" s="556"/>
    </row>
    <row r="40" spans="1:9" ht="42" customHeight="1">
      <c r="A40" s="286"/>
      <c r="B40" s="555"/>
      <c r="C40" s="555"/>
      <c r="D40" s="555"/>
      <c r="E40" s="556"/>
      <c r="F40" s="556"/>
      <c r="G40" s="556"/>
      <c r="H40" s="556"/>
      <c r="I40" s="556"/>
    </row>
    <row r="41" spans="1:9" ht="51" customHeight="1">
      <c r="A41" s="286"/>
      <c r="B41" s="555"/>
      <c r="C41" s="555"/>
      <c r="D41" s="555"/>
      <c r="E41" s="556"/>
      <c r="F41" s="556"/>
      <c r="G41" s="556"/>
      <c r="H41" s="556"/>
      <c r="I41" s="556"/>
    </row>
  </sheetData>
  <mergeCells count="21">
    <mergeCell ref="B39:D41"/>
    <mergeCell ref="E39:I41"/>
    <mergeCell ref="B29:D30"/>
    <mergeCell ref="E29:I31"/>
    <mergeCell ref="B35:D35"/>
    <mergeCell ref="E35:I37"/>
    <mergeCell ref="B36:D36"/>
    <mergeCell ref="B37:D37"/>
    <mergeCell ref="E25:I26"/>
    <mergeCell ref="A2:I2"/>
    <mergeCell ref="B6:D6"/>
    <mergeCell ref="E6:I7"/>
    <mergeCell ref="B9:D9"/>
    <mergeCell ref="E9:I10"/>
    <mergeCell ref="B12:D12"/>
    <mergeCell ref="E12:I13"/>
    <mergeCell ref="B14:D14"/>
    <mergeCell ref="E16:I17"/>
    <mergeCell ref="E19:I20"/>
    <mergeCell ref="B22:D23"/>
    <mergeCell ref="E22:I23"/>
  </mergeCells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opLeftCell="A37" zoomScaleNormal="100" workbookViewId="0">
      <selection activeCell="C2" sqref="C2"/>
    </sheetView>
  </sheetViews>
  <sheetFormatPr defaultColWidth="9.140625" defaultRowHeight="21"/>
  <cols>
    <col min="1" max="1" width="9.140625" style="290"/>
    <col min="2" max="2" width="35.140625" style="161" customWidth="1"/>
    <col min="3" max="3" width="59" style="161" customWidth="1"/>
    <col min="4" max="6" width="26.85546875" style="161" customWidth="1"/>
    <col min="7" max="7" width="53.7109375" style="161" customWidth="1"/>
    <col min="8" max="16384" width="9.140625" style="161"/>
  </cols>
  <sheetData>
    <row r="2" spans="1:7">
      <c r="C2" s="291" t="s">
        <v>963</v>
      </c>
      <c r="G2" s="161" t="s">
        <v>964</v>
      </c>
    </row>
    <row r="3" spans="1:7" ht="31.5">
      <c r="A3" s="290" t="s">
        <v>11</v>
      </c>
      <c r="B3" s="292" t="s">
        <v>913</v>
      </c>
      <c r="C3" s="293" t="s">
        <v>965</v>
      </c>
      <c r="D3" s="294"/>
      <c r="E3" s="294"/>
      <c r="F3" s="294"/>
      <c r="G3" s="264" t="s">
        <v>913</v>
      </c>
    </row>
    <row r="4" spans="1:7" ht="31.5">
      <c r="C4" s="293" t="s">
        <v>966</v>
      </c>
      <c r="D4" s="295"/>
      <c r="E4" s="295"/>
      <c r="F4" s="295"/>
      <c r="G4" s="264" t="s">
        <v>914</v>
      </c>
    </row>
    <row r="5" spans="1:7" ht="47.25">
      <c r="C5" s="293" t="s">
        <v>967</v>
      </c>
      <c r="D5" s="295"/>
      <c r="E5" s="295"/>
      <c r="F5" s="295"/>
      <c r="G5" s="264" t="s">
        <v>915</v>
      </c>
    </row>
    <row r="6" spans="1:7" ht="47.25">
      <c r="C6" s="293" t="s">
        <v>968</v>
      </c>
      <c r="D6" s="295"/>
      <c r="E6" s="295"/>
      <c r="F6" s="295"/>
      <c r="G6" s="264" t="s">
        <v>916</v>
      </c>
    </row>
    <row r="7" spans="1:7">
      <c r="C7" s="293" t="s">
        <v>969</v>
      </c>
      <c r="D7" s="295"/>
      <c r="E7" s="295"/>
      <c r="F7" s="295"/>
      <c r="G7" s="265" t="s">
        <v>917</v>
      </c>
    </row>
    <row r="8" spans="1:7" ht="47.25">
      <c r="A8" s="290" t="s">
        <v>12</v>
      </c>
      <c r="B8" s="292" t="s">
        <v>970</v>
      </c>
      <c r="C8" s="293" t="s">
        <v>971</v>
      </c>
      <c r="D8" s="294"/>
      <c r="E8" s="294"/>
      <c r="F8" s="294"/>
      <c r="G8" s="264" t="s">
        <v>918</v>
      </c>
    </row>
    <row r="9" spans="1:7" ht="31.5">
      <c r="C9" s="293" t="s">
        <v>972</v>
      </c>
    </row>
    <row r="10" spans="1:7" ht="47.25">
      <c r="C10" s="293" t="s">
        <v>973</v>
      </c>
    </row>
    <row r="11" spans="1:7" ht="78.75">
      <c r="A11" s="290" t="s">
        <v>13</v>
      </c>
      <c r="B11" s="292" t="s">
        <v>974</v>
      </c>
      <c r="C11" s="293" t="s">
        <v>975</v>
      </c>
    </row>
    <row r="12" spans="1:7" ht="31.5">
      <c r="C12" s="293" t="s">
        <v>976</v>
      </c>
    </row>
    <row r="13" spans="1:7" ht="63">
      <c r="A13" s="290" t="s">
        <v>14</v>
      </c>
      <c r="B13" s="292" t="s">
        <v>977</v>
      </c>
      <c r="C13" s="293" t="s">
        <v>978</v>
      </c>
    </row>
    <row r="14" spans="1:7" ht="31.5">
      <c r="A14" s="290" t="s">
        <v>15</v>
      </c>
      <c r="B14" s="296" t="s">
        <v>917</v>
      </c>
      <c r="C14" s="293" t="s">
        <v>979</v>
      </c>
    </row>
    <row r="15" spans="1:7" ht="31.5">
      <c r="C15" s="293" t="s">
        <v>980</v>
      </c>
    </row>
    <row r="16" spans="1:7" ht="31.5">
      <c r="C16" s="293" t="s">
        <v>981</v>
      </c>
    </row>
    <row r="17" spans="1:9" ht="31.5">
      <c r="C17" s="293" t="s">
        <v>982</v>
      </c>
    </row>
    <row r="18" spans="1:9" ht="31.5">
      <c r="C18" s="293" t="s">
        <v>983</v>
      </c>
    </row>
    <row r="19" spans="1:9" ht="31.5">
      <c r="C19" s="293" t="s">
        <v>984</v>
      </c>
    </row>
    <row r="20" spans="1:9" ht="31.5">
      <c r="C20" s="293" t="s">
        <v>985</v>
      </c>
    </row>
    <row r="21" spans="1:9">
      <c r="C21" s="293"/>
    </row>
    <row r="22" spans="1:9" ht="63">
      <c r="A22" s="290" t="s">
        <v>16</v>
      </c>
      <c r="B22" s="297" t="s">
        <v>918</v>
      </c>
      <c r="C22" s="298" t="s">
        <v>986</v>
      </c>
    </row>
    <row r="23" spans="1:9">
      <c r="C23" s="293"/>
    </row>
    <row r="24" spans="1:9">
      <c r="C24" s="293"/>
    </row>
    <row r="25" spans="1:9" ht="42">
      <c r="C25" s="291" t="s">
        <v>987</v>
      </c>
    </row>
    <row r="26" spans="1:9" ht="94.5">
      <c r="A26" s="290" t="s">
        <v>17</v>
      </c>
      <c r="B26" s="299" t="s">
        <v>902</v>
      </c>
      <c r="C26" s="294" t="s">
        <v>950</v>
      </c>
    </row>
    <row r="27" spans="1:9">
      <c r="I27" s="161" t="s">
        <v>724</v>
      </c>
    </row>
    <row r="28" spans="1:9">
      <c r="I28" s="263" t="s">
        <v>721</v>
      </c>
    </row>
    <row r="29" spans="1:9">
      <c r="I29" s="263" t="s">
        <v>722</v>
      </c>
    </row>
    <row r="30" spans="1:9">
      <c r="I30" s="263" t="s">
        <v>723</v>
      </c>
    </row>
  </sheetData>
  <pageMargins left="0.7" right="0.7" top="0.75" bottom="0.75" header="0.3" footer="0.3"/>
  <pageSetup paperSize="9" scale="68" orientation="portrait" r:id="rId1"/>
  <rowBreaks count="1" manualBreakCount="1">
    <brk id="27" max="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83"/>
  <sheetViews>
    <sheetView workbookViewId="0">
      <selection activeCell="F2" sqref="F2"/>
    </sheetView>
  </sheetViews>
  <sheetFormatPr defaultColWidth="9" defaultRowHeight="15"/>
  <cols>
    <col min="1" max="1" width="4.42578125" style="3" customWidth="1"/>
    <col min="2" max="2" width="11.28515625" style="3" customWidth="1"/>
    <col min="3" max="3" width="6.85546875" style="12" bestFit="1" customWidth="1"/>
    <col min="4" max="4" width="9" style="3"/>
    <col min="5" max="5" width="9" style="12"/>
    <col min="6" max="7" width="45.140625" style="13" customWidth="1"/>
    <col min="8" max="8" width="25.42578125" style="13" hidden="1" customWidth="1"/>
    <col min="9" max="9" width="25.42578125" style="3" hidden="1" customWidth="1"/>
    <col min="10" max="10" width="7.5703125" style="3" hidden="1" customWidth="1"/>
    <col min="11" max="11" width="8.42578125" style="3" hidden="1" customWidth="1"/>
    <col min="12" max="12" width="20.5703125" style="3" hidden="1" customWidth="1"/>
    <col min="13" max="13" width="21.5703125" style="3" hidden="1" customWidth="1"/>
    <col min="14" max="14" width="76" style="13" hidden="1" customWidth="1"/>
    <col min="15" max="16384" width="9" style="3"/>
  </cols>
  <sheetData>
    <row r="1" spans="1:14" ht="30">
      <c r="A1" s="1" t="s">
        <v>29</v>
      </c>
      <c r="B1" s="1" t="s">
        <v>30</v>
      </c>
      <c r="C1" s="2" t="s">
        <v>31</v>
      </c>
      <c r="D1" s="1" t="s">
        <v>32</v>
      </c>
      <c r="E1" s="2" t="s">
        <v>33</v>
      </c>
      <c r="F1" s="1" t="s">
        <v>34</v>
      </c>
      <c r="G1" s="1" t="s">
        <v>35</v>
      </c>
      <c r="H1" s="1" t="s">
        <v>36</v>
      </c>
      <c r="I1" s="1" t="s">
        <v>37</v>
      </c>
      <c r="J1" s="1" t="s">
        <v>38</v>
      </c>
      <c r="K1" s="1" t="s">
        <v>39</v>
      </c>
      <c r="L1" s="1" t="s">
        <v>40</v>
      </c>
      <c r="M1" s="1" t="s">
        <v>41</v>
      </c>
      <c r="N1" s="1" t="s">
        <v>7</v>
      </c>
    </row>
    <row r="2" spans="1:14" ht="30">
      <c r="A2" s="4" t="s">
        <v>11</v>
      </c>
      <c r="B2" s="5" t="s">
        <v>604</v>
      </c>
      <c r="C2" s="5" t="s">
        <v>42</v>
      </c>
      <c r="D2" s="4">
        <v>563001</v>
      </c>
      <c r="E2" s="5" t="s">
        <v>43</v>
      </c>
      <c r="F2" s="6" t="s">
        <v>44</v>
      </c>
      <c r="G2" s="6" t="s">
        <v>44</v>
      </c>
      <c r="H2" s="6" t="s">
        <v>45</v>
      </c>
      <c r="I2" s="4" t="s">
        <v>46</v>
      </c>
      <c r="J2" s="4" t="s">
        <v>47</v>
      </c>
      <c r="K2" s="4" t="s">
        <v>48</v>
      </c>
      <c r="L2" s="4" t="s">
        <v>49</v>
      </c>
      <c r="M2" s="4" t="s">
        <v>20</v>
      </c>
      <c r="N2" s="6"/>
    </row>
    <row r="3" spans="1:14" ht="30">
      <c r="A3" s="4" t="s">
        <v>12</v>
      </c>
      <c r="B3" s="5" t="s">
        <v>605</v>
      </c>
      <c r="C3" s="5" t="s">
        <v>50</v>
      </c>
      <c r="D3" s="4">
        <v>562001</v>
      </c>
      <c r="E3" s="5" t="s">
        <v>43</v>
      </c>
      <c r="F3" s="6" t="s">
        <v>51</v>
      </c>
      <c r="G3" s="6" t="s">
        <v>51</v>
      </c>
      <c r="H3" s="6" t="s">
        <v>52</v>
      </c>
      <c r="I3" s="4" t="s">
        <v>53</v>
      </c>
      <c r="J3" s="4" t="s">
        <v>54</v>
      </c>
      <c r="K3" s="4" t="s">
        <v>48</v>
      </c>
      <c r="L3" s="4" t="s">
        <v>26</v>
      </c>
      <c r="M3" s="4" t="s">
        <v>20</v>
      </c>
      <c r="N3" s="6"/>
    </row>
    <row r="4" spans="1:14" ht="30">
      <c r="A4" s="4" t="s">
        <v>13</v>
      </c>
      <c r="B4" s="5" t="s">
        <v>606</v>
      </c>
      <c r="C4" s="5" t="s">
        <v>55</v>
      </c>
      <c r="D4" s="4">
        <v>561702</v>
      </c>
      <c r="E4" s="5" t="s">
        <v>56</v>
      </c>
      <c r="F4" s="6" t="s">
        <v>57</v>
      </c>
      <c r="G4" s="6" t="s">
        <v>57</v>
      </c>
      <c r="H4" s="6" t="s">
        <v>58</v>
      </c>
      <c r="I4" s="4" t="s">
        <v>59</v>
      </c>
      <c r="J4" s="4" t="s">
        <v>60</v>
      </c>
      <c r="K4" s="4" t="s">
        <v>61</v>
      </c>
      <c r="L4" s="4" t="s">
        <v>62</v>
      </c>
      <c r="M4" s="4" t="s">
        <v>20</v>
      </c>
      <c r="N4" s="6"/>
    </row>
    <row r="5" spans="1:14" ht="30">
      <c r="A5" s="7" t="s">
        <v>14</v>
      </c>
      <c r="B5" s="8" t="s">
        <v>607</v>
      </c>
      <c r="C5" s="8" t="s">
        <v>55</v>
      </c>
      <c r="D5" s="7">
        <v>561702</v>
      </c>
      <c r="E5" s="8" t="s">
        <v>63</v>
      </c>
      <c r="F5" s="9" t="s">
        <v>57</v>
      </c>
      <c r="G5" s="9" t="s">
        <v>64</v>
      </c>
      <c r="H5" s="9" t="s">
        <v>52</v>
      </c>
      <c r="I5" s="7" t="s">
        <v>53</v>
      </c>
      <c r="J5" s="7" t="s">
        <v>54</v>
      </c>
      <c r="K5" s="7" t="s">
        <v>48</v>
      </c>
      <c r="L5" s="7" t="s">
        <v>26</v>
      </c>
      <c r="M5" s="7" t="s">
        <v>20</v>
      </c>
      <c r="N5" s="9" t="s">
        <v>65</v>
      </c>
    </row>
    <row r="6" spans="1:14" ht="30">
      <c r="A6" s="7" t="s">
        <v>15</v>
      </c>
      <c r="B6" s="8" t="s">
        <v>608</v>
      </c>
      <c r="C6" s="8" t="s">
        <v>55</v>
      </c>
      <c r="D6" s="7">
        <v>561702</v>
      </c>
      <c r="E6" s="8" t="s">
        <v>66</v>
      </c>
      <c r="F6" s="9" t="s">
        <v>57</v>
      </c>
      <c r="G6" s="9" t="s">
        <v>67</v>
      </c>
      <c r="H6" s="9" t="s">
        <v>68</v>
      </c>
      <c r="I6" s="7" t="s">
        <v>59</v>
      </c>
      <c r="J6" s="7" t="s">
        <v>69</v>
      </c>
      <c r="K6" s="7" t="s">
        <v>61</v>
      </c>
      <c r="L6" s="7" t="s">
        <v>62</v>
      </c>
      <c r="M6" s="7" t="s">
        <v>20</v>
      </c>
      <c r="N6" s="9" t="s">
        <v>70</v>
      </c>
    </row>
    <row r="7" spans="1:14" ht="30">
      <c r="A7" s="4" t="s">
        <v>16</v>
      </c>
      <c r="B7" s="5" t="s">
        <v>609</v>
      </c>
      <c r="C7" s="5" t="s">
        <v>71</v>
      </c>
      <c r="D7" s="4">
        <v>561301</v>
      </c>
      <c r="E7" s="5" t="s">
        <v>43</v>
      </c>
      <c r="F7" s="6" t="s">
        <v>72</v>
      </c>
      <c r="G7" s="6" t="s">
        <v>72</v>
      </c>
      <c r="H7" s="6" t="s">
        <v>73</v>
      </c>
      <c r="I7" s="4" t="s">
        <v>74</v>
      </c>
      <c r="J7" s="4" t="s">
        <v>75</v>
      </c>
      <c r="K7" s="4" t="s">
        <v>61</v>
      </c>
      <c r="L7" s="4" t="s">
        <v>76</v>
      </c>
      <c r="M7" s="4" t="s">
        <v>20</v>
      </c>
      <c r="N7" s="6"/>
    </row>
    <row r="8" spans="1:14" ht="30">
      <c r="A8" s="4" t="s">
        <v>17</v>
      </c>
      <c r="B8" s="5" t="s">
        <v>610</v>
      </c>
      <c r="C8" s="5" t="s">
        <v>77</v>
      </c>
      <c r="D8" s="4">
        <v>561901</v>
      </c>
      <c r="E8" s="5" t="s">
        <v>43</v>
      </c>
      <c r="F8" s="6" t="s">
        <v>78</v>
      </c>
      <c r="G8" s="6" t="s">
        <v>78</v>
      </c>
      <c r="H8" s="6" t="s">
        <v>79</v>
      </c>
      <c r="I8" s="4" t="s">
        <v>59</v>
      </c>
      <c r="J8" s="4" t="s">
        <v>80</v>
      </c>
      <c r="K8" s="4" t="s">
        <v>61</v>
      </c>
      <c r="L8" s="4" t="s">
        <v>81</v>
      </c>
      <c r="M8" s="4" t="s">
        <v>20</v>
      </c>
      <c r="N8" s="6"/>
    </row>
    <row r="9" spans="1:14" ht="45">
      <c r="A9" s="7" t="s">
        <v>18</v>
      </c>
      <c r="B9" s="8" t="s">
        <v>611</v>
      </c>
      <c r="C9" s="8" t="s">
        <v>77</v>
      </c>
      <c r="D9" s="7">
        <v>561901</v>
      </c>
      <c r="E9" s="8" t="s">
        <v>82</v>
      </c>
      <c r="F9" s="9" t="s">
        <v>78</v>
      </c>
      <c r="G9" s="9" t="s">
        <v>83</v>
      </c>
      <c r="H9" s="9" t="s">
        <v>84</v>
      </c>
      <c r="I9" s="7" t="s">
        <v>59</v>
      </c>
      <c r="J9" s="7"/>
      <c r="K9" s="7" t="s">
        <v>61</v>
      </c>
      <c r="L9" s="7" t="s">
        <v>81</v>
      </c>
      <c r="M9" s="7" t="s">
        <v>20</v>
      </c>
      <c r="N9" s="9" t="s">
        <v>85</v>
      </c>
    </row>
    <row r="10" spans="1:14" ht="45">
      <c r="A10" s="4" t="s">
        <v>86</v>
      </c>
      <c r="B10" s="5" t="s">
        <v>612</v>
      </c>
      <c r="C10" s="5" t="s">
        <v>87</v>
      </c>
      <c r="D10" s="4">
        <v>563401</v>
      </c>
      <c r="E10" s="5" t="s">
        <v>43</v>
      </c>
      <c r="F10" s="138" t="s">
        <v>864</v>
      </c>
      <c r="G10" s="138" t="s">
        <v>864</v>
      </c>
      <c r="H10" s="6" t="s">
        <v>88</v>
      </c>
      <c r="I10" s="4" t="s">
        <v>89</v>
      </c>
      <c r="J10" s="4" t="s">
        <v>90</v>
      </c>
      <c r="K10" s="4" t="s">
        <v>48</v>
      </c>
      <c r="L10" s="4" t="s">
        <v>91</v>
      </c>
      <c r="M10" s="4" t="s">
        <v>20</v>
      </c>
      <c r="N10" s="6"/>
    </row>
    <row r="11" spans="1:14" ht="60">
      <c r="A11" s="4" t="s">
        <v>92</v>
      </c>
      <c r="B11" s="5" t="s">
        <v>613</v>
      </c>
      <c r="C11" s="5" t="s">
        <v>87</v>
      </c>
      <c r="D11" s="4">
        <v>563401</v>
      </c>
      <c r="E11" s="5" t="s">
        <v>82</v>
      </c>
      <c r="F11" s="6" t="s">
        <v>864</v>
      </c>
      <c r="G11" s="138" t="s">
        <v>865</v>
      </c>
      <c r="H11" s="6" t="s">
        <v>93</v>
      </c>
      <c r="I11" s="4" t="s">
        <v>89</v>
      </c>
      <c r="J11" s="4" t="s">
        <v>94</v>
      </c>
      <c r="K11" s="4" t="s">
        <v>48</v>
      </c>
      <c r="L11" s="4" t="s">
        <v>91</v>
      </c>
      <c r="M11" s="4" t="s">
        <v>20</v>
      </c>
      <c r="N11" s="6"/>
    </row>
    <row r="12" spans="1:14" ht="60">
      <c r="A12" s="4" t="s">
        <v>95</v>
      </c>
      <c r="B12" s="5" t="s">
        <v>614</v>
      </c>
      <c r="C12" s="5" t="s">
        <v>87</v>
      </c>
      <c r="D12" s="4">
        <v>563401</v>
      </c>
      <c r="E12" s="5" t="s">
        <v>96</v>
      </c>
      <c r="F12" s="6" t="s">
        <v>864</v>
      </c>
      <c r="G12" s="138" t="s">
        <v>866</v>
      </c>
      <c r="H12" s="6" t="s">
        <v>97</v>
      </c>
      <c r="I12" s="4" t="s">
        <v>89</v>
      </c>
      <c r="J12" s="4" t="s">
        <v>94</v>
      </c>
      <c r="K12" s="4" t="s">
        <v>48</v>
      </c>
      <c r="L12" s="4" t="s">
        <v>91</v>
      </c>
      <c r="M12" s="4" t="s">
        <v>20</v>
      </c>
      <c r="N12" s="6"/>
    </row>
    <row r="13" spans="1:14" ht="75">
      <c r="A13" s="4" t="s">
        <v>98</v>
      </c>
      <c r="B13" s="5" t="s">
        <v>615</v>
      </c>
      <c r="C13" s="5" t="s">
        <v>87</v>
      </c>
      <c r="D13" s="4">
        <v>563401</v>
      </c>
      <c r="E13" s="5" t="s">
        <v>99</v>
      </c>
      <c r="F13" s="6" t="s">
        <v>864</v>
      </c>
      <c r="G13" s="138" t="s">
        <v>867</v>
      </c>
      <c r="H13" s="6" t="s">
        <v>100</v>
      </c>
      <c r="I13" s="4" t="s">
        <v>89</v>
      </c>
      <c r="J13" s="4" t="s">
        <v>101</v>
      </c>
      <c r="K13" s="4" t="s">
        <v>48</v>
      </c>
      <c r="L13" s="4" t="s">
        <v>91</v>
      </c>
      <c r="M13" s="4" t="s">
        <v>20</v>
      </c>
      <c r="N13" s="6"/>
    </row>
    <row r="14" spans="1:14" ht="60">
      <c r="A14" s="4" t="s">
        <v>102</v>
      </c>
      <c r="B14" s="5" t="s">
        <v>616</v>
      </c>
      <c r="C14" s="5" t="s">
        <v>87</v>
      </c>
      <c r="D14" s="4">
        <v>563401</v>
      </c>
      <c r="E14" s="5" t="s">
        <v>63</v>
      </c>
      <c r="F14" s="6" t="s">
        <v>864</v>
      </c>
      <c r="G14" s="138" t="s">
        <v>868</v>
      </c>
      <c r="H14" s="6" t="s">
        <v>103</v>
      </c>
      <c r="I14" s="4" t="s">
        <v>89</v>
      </c>
      <c r="J14" s="4" t="s">
        <v>104</v>
      </c>
      <c r="K14" s="4" t="s">
        <v>48</v>
      </c>
      <c r="L14" s="4" t="s">
        <v>91</v>
      </c>
      <c r="M14" s="4" t="s">
        <v>20</v>
      </c>
      <c r="N14" s="6"/>
    </row>
    <row r="15" spans="1:14" ht="30">
      <c r="A15" s="4" t="s">
        <v>105</v>
      </c>
      <c r="B15" s="5" t="s">
        <v>617</v>
      </c>
      <c r="C15" s="5" t="s">
        <v>106</v>
      </c>
      <c r="D15" s="4">
        <v>561203</v>
      </c>
      <c r="E15" s="5" t="s">
        <v>107</v>
      </c>
      <c r="F15" s="6" t="s">
        <v>108</v>
      </c>
      <c r="G15" s="6" t="s">
        <v>108</v>
      </c>
      <c r="H15" s="6" t="s">
        <v>109</v>
      </c>
      <c r="I15" s="4" t="s">
        <v>74</v>
      </c>
      <c r="J15" s="4" t="s">
        <v>110</v>
      </c>
      <c r="K15" s="4" t="s">
        <v>61</v>
      </c>
      <c r="L15" s="4" t="s">
        <v>111</v>
      </c>
      <c r="M15" s="4" t="s">
        <v>20</v>
      </c>
      <c r="N15" s="6"/>
    </row>
    <row r="16" spans="1:14" ht="30">
      <c r="A16" s="4" t="s">
        <v>112</v>
      </c>
      <c r="B16" s="5" t="s">
        <v>618</v>
      </c>
      <c r="C16" s="5" t="s">
        <v>106</v>
      </c>
      <c r="D16" s="4">
        <v>561203</v>
      </c>
      <c r="E16" s="5" t="s">
        <v>43</v>
      </c>
      <c r="F16" s="6" t="s">
        <v>108</v>
      </c>
      <c r="G16" s="6" t="s">
        <v>113</v>
      </c>
      <c r="H16" s="6" t="s">
        <v>114</v>
      </c>
      <c r="I16" s="4" t="s">
        <v>74</v>
      </c>
      <c r="J16" s="10" t="s">
        <v>115</v>
      </c>
      <c r="K16" s="4" t="s">
        <v>61</v>
      </c>
      <c r="L16" s="4" t="s">
        <v>116</v>
      </c>
      <c r="M16" s="4" t="s">
        <v>117</v>
      </c>
      <c r="N16" s="6"/>
    </row>
    <row r="17" spans="1:14" ht="30">
      <c r="A17" s="4" t="s">
        <v>118</v>
      </c>
      <c r="B17" s="5" t="s">
        <v>619</v>
      </c>
      <c r="C17" s="5" t="s">
        <v>106</v>
      </c>
      <c r="D17" s="4">
        <v>561203</v>
      </c>
      <c r="E17" s="5" t="s">
        <v>119</v>
      </c>
      <c r="F17" s="6" t="s">
        <v>108</v>
      </c>
      <c r="G17" s="6" t="s">
        <v>120</v>
      </c>
      <c r="H17" s="6" t="s">
        <v>121</v>
      </c>
      <c r="I17" s="4" t="s">
        <v>74</v>
      </c>
      <c r="J17" s="4" t="s">
        <v>122</v>
      </c>
      <c r="K17" s="4" t="s">
        <v>61</v>
      </c>
      <c r="L17" s="4" t="s">
        <v>123</v>
      </c>
      <c r="M17" s="4" t="s">
        <v>20</v>
      </c>
      <c r="N17" s="6"/>
    </row>
    <row r="18" spans="1:14" ht="30">
      <c r="A18" s="4" t="s">
        <v>124</v>
      </c>
      <c r="B18" s="5" t="s">
        <v>620</v>
      </c>
      <c r="C18" s="5" t="s">
        <v>125</v>
      </c>
      <c r="D18" s="4">
        <v>561501</v>
      </c>
      <c r="E18" s="5" t="s">
        <v>96</v>
      </c>
      <c r="F18" s="6" t="s">
        <v>126</v>
      </c>
      <c r="G18" s="6" t="s">
        <v>126</v>
      </c>
      <c r="H18" s="6" t="s">
        <v>127</v>
      </c>
      <c r="I18" s="4" t="s">
        <v>128</v>
      </c>
      <c r="J18" s="4" t="s">
        <v>129</v>
      </c>
      <c r="K18" s="4" t="s">
        <v>61</v>
      </c>
      <c r="L18" s="4" t="s">
        <v>130</v>
      </c>
      <c r="M18" s="4" t="s">
        <v>20</v>
      </c>
      <c r="N18" s="6"/>
    </row>
    <row r="19" spans="1:14" ht="30">
      <c r="A19" s="4" t="s">
        <v>131</v>
      </c>
      <c r="B19" s="5" t="s">
        <v>621</v>
      </c>
      <c r="C19" s="5" t="s">
        <v>125</v>
      </c>
      <c r="D19" s="4">
        <v>561501</v>
      </c>
      <c r="E19" s="5" t="s">
        <v>132</v>
      </c>
      <c r="F19" s="6" t="s">
        <v>126</v>
      </c>
      <c r="G19" s="6" t="s">
        <v>133</v>
      </c>
      <c r="H19" s="6" t="s">
        <v>134</v>
      </c>
      <c r="I19" s="4" t="s">
        <v>135</v>
      </c>
      <c r="J19" s="4" t="s">
        <v>136</v>
      </c>
      <c r="K19" s="4" t="s">
        <v>48</v>
      </c>
      <c r="L19" s="4" t="s">
        <v>130</v>
      </c>
      <c r="M19" s="4" t="s">
        <v>20</v>
      </c>
      <c r="N19" s="6" t="s">
        <v>137</v>
      </c>
    </row>
    <row r="20" spans="1:14" ht="30">
      <c r="A20" s="4" t="s">
        <v>138</v>
      </c>
      <c r="B20" s="5" t="s">
        <v>622</v>
      </c>
      <c r="C20" s="5" t="s">
        <v>125</v>
      </c>
      <c r="D20" s="4">
        <v>561503</v>
      </c>
      <c r="E20" s="5" t="s">
        <v>139</v>
      </c>
      <c r="F20" s="6" t="s">
        <v>126</v>
      </c>
      <c r="G20" s="6" t="s">
        <v>140</v>
      </c>
      <c r="H20" s="6" t="s">
        <v>141</v>
      </c>
      <c r="I20" s="4" t="s">
        <v>142</v>
      </c>
      <c r="J20" s="4" t="s">
        <v>143</v>
      </c>
      <c r="K20" s="4" t="s">
        <v>48</v>
      </c>
      <c r="L20" s="4" t="s">
        <v>144</v>
      </c>
      <c r="M20" s="4" t="s">
        <v>145</v>
      </c>
      <c r="N20" s="6" t="s">
        <v>146</v>
      </c>
    </row>
    <row r="21" spans="1:14" ht="30">
      <c r="A21" s="4" t="s">
        <v>147</v>
      </c>
      <c r="B21" s="5" t="s">
        <v>623</v>
      </c>
      <c r="C21" s="5" t="s">
        <v>125</v>
      </c>
      <c r="D21" s="4">
        <v>561501</v>
      </c>
      <c r="E21" s="5" t="s">
        <v>148</v>
      </c>
      <c r="F21" s="6" t="s">
        <v>126</v>
      </c>
      <c r="G21" s="6" t="s">
        <v>149</v>
      </c>
      <c r="H21" s="6" t="s">
        <v>150</v>
      </c>
      <c r="I21" s="4" t="s">
        <v>142</v>
      </c>
      <c r="J21" s="4" t="s">
        <v>151</v>
      </c>
      <c r="K21" s="4" t="s">
        <v>48</v>
      </c>
      <c r="L21" s="4" t="s">
        <v>144</v>
      </c>
      <c r="M21" s="4" t="s">
        <v>145</v>
      </c>
      <c r="N21" s="6" t="s">
        <v>152</v>
      </c>
    </row>
    <row r="22" spans="1:14" ht="30">
      <c r="A22" s="4" t="s">
        <v>153</v>
      </c>
      <c r="B22" s="5" t="s">
        <v>624</v>
      </c>
      <c r="C22" s="5" t="s">
        <v>154</v>
      </c>
      <c r="D22" s="4">
        <v>561801</v>
      </c>
      <c r="E22" s="5" t="s">
        <v>43</v>
      </c>
      <c r="F22" s="6" t="s">
        <v>155</v>
      </c>
      <c r="G22" s="6" t="s">
        <v>155</v>
      </c>
      <c r="H22" s="6" t="s">
        <v>156</v>
      </c>
      <c r="I22" s="4" t="s">
        <v>59</v>
      </c>
      <c r="J22" s="4" t="s">
        <v>69</v>
      </c>
      <c r="K22" s="4" t="s">
        <v>61</v>
      </c>
      <c r="L22" s="4" t="s">
        <v>157</v>
      </c>
      <c r="M22" s="4" t="s">
        <v>20</v>
      </c>
      <c r="N22" s="6"/>
    </row>
    <row r="23" spans="1:14" ht="30">
      <c r="A23" s="4" t="s">
        <v>158</v>
      </c>
      <c r="B23" s="5" t="s">
        <v>625</v>
      </c>
      <c r="C23" s="5" t="s">
        <v>159</v>
      </c>
      <c r="D23" s="4">
        <v>562901</v>
      </c>
      <c r="E23" s="5" t="s">
        <v>43</v>
      </c>
      <c r="F23" s="6" t="s">
        <v>160</v>
      </c>
      <c r="G23" s="6" t="s">
        <v>160</v>
      </c>
      <c r="H23" s="6" t="s">
        <v>134</v>
      </c>
      <c r="I23" s="4" t="s">
        <v>135</v>
      </c>
      <c r="J23" s="4" t="s">
        <v>136</v>
      </c>
      <c r="K23" s="4" t="s">
        <v>48</v>
      </c>
      <c r="L23" s="4" t="s">
        <v>161</v>
      </c>
      <c r="M23" s="4" t="s">
        <v>20</v>
      </c>
      <c r="N23" s="6"/>
    </row>
    <row r="24" spans="1:14" ht="30">
      <c r="A24" s="4" t="s">
        <v>162</v>
      </c>
      <c r="B24" s="5" t="s">
        <v>626</v>
      </c>
      <c r="C24" s="5" t="s">
        <v>163</v>
      </c>
      <c r="D24" s="4">
        <v>563101</v>
      </c>
      <c r="E24" s="5" t="s">
        <v>43</v>
      </c>
      <c r="F24" s="6" t="s">
        <v>164</v>
      </c>
      <c r="G24" s="6" t="s">
        <v>164</v>
      </c>
      <c r="H24" s="6" t="s">
        <v>165</v>
      </c>
      <c r="I24" s="4" t="s">
        <v>166</v>
      </c>
      <c r="J24" s="4" t="s">
        <v>167</v>
      </c>
      <c r="K24" s="4" t="s">
        <v>61</v>
      </c>
      <c r="L24" s="4" t="s">
        <v>627</v>
      </c>
      <c r="M24" s="4" t="s">
        <v>20</v>
      </c>
      <c r="N24" s="6"/>
    </row>
    <row r="25" spans="1:14" ht="30">
      <c r="A25" s="4" t="s">
        <v>168</v>
      </c>
      <c r="B25" s="5" t="s">
        <v>628</v>
      </c>
      <c r="C25" s="5" t="s">
        <v>169</v>
      </c>
      <c r="D25" s="4">
        <v>561601</v>
      </c>
      <c r="E25" s="5" t="s">
        <v>43</v>
      </c>
      <c r="F25" s="6" t="s">
        <v>170</v>
      </c>
      <c r="G25" s="6" t="s">
        <v>170</v>
      </c>
      <c r="H25" s="6" t="s">
        <v>171</v>
      </c>
      <c r="I25" s="4" t="s">
        <v>59</v>
      </c>
      <c r="J25" s="4" t="s">
        <v>172</v>
      </c>
      <c r="K25" s="4" t="s">
        <v>61</v>
      </c>
      <c r="L25" s="4" t="s">
        <v>629</v>
      </c>
      <c r="M25" s="4" t="s">
        <v>630</v>
      </c>
      <c r="N25" s="6"/>
    </row>
    <row r="26" spans="1:14" ht="30">
      <c r="A26" s="4" t="s">
        <v>173</v>
      </c>
      <c r="B26" s="5" t="s">
        <v>631</v>
      </c>
      <c r="C26" s="5" t="s">
        <v>174</v>
      </c>
      <c r="D26" s="4">
        <v>563201</v>
      </c>
      <c r="E26" s="5" t="s">
        <v>43</v>
      </c>
      <c r="F26" s="6" t="s">
        <v>175</v>
      </c>
      <c r="G26" s="6" t="s">
        <v>175</v>
      </c>
      <c r="H26" s="6" t="s">
        <v>176</v>
      </c>
      <c r="I26" s="4" t="s">
        <v>177</v>
      </c>
      <c r="J26" s="4" t="s">
        <v>178</v>
      </c>
      <c r="K26" s="4" t="s">
        <v>48</v>
      </c>
      <c r="L26" s="4" t="s">
        <v>179</v>
      </c>
      <c r="M26" s="4" t="s">
        <v>20</v>
      </c>
      <c r="N26" s="6"/>
    </row>
    <row r="27" spans="1:14" ht="30">
      <c r="A27" s="4" t="s">
        <v>180</v>
      </c>
      <c r="B27" s="5" t="s">
        <v>632</v>
      </c>
      <c r="C27" s="5" t="s">
        <v>181</v>
      </c>
      <c r="D27" s="4">
        <v>563301</v>
      </c>
      <c r="E27" s="5" t="s">
        <v>43</v>
      </c>
      <c r="F27" s="6" t="s">
        <v>182</v>
      </c>
      <c r="G27" s="6" t="s">
        <v>182</v>
      </c>
      <c r="H27" s="6" t="s">
        <v>183</v>
      </c>
      <c r="I27" s="4" t="s">
        <v>184</v>
      </c>
      <c r="J27" s="4" t="s">
        <v>185</v>
      </c>
      <c r="K27" s="4" t="s">
        <v>48</v>
      </c>
      <c r="L27" s="4" t="s">
        <v>186</v>
      </c>
      <c r="M27" s="4" t="s">
        <v>20</v>
      </c>
      <c r="N27" s="6"/>
    </row>
    <row r="28" spans="1:14" ht="30">
      <c r="A28" s="4" t="s">
        <v>187</v>
      </c>
      <c r="B28" s="5" t="s">
        <v>633</v>
      </c>
      <c r="C28" s="5" t="s">
        <v>188</v>
      </c>
      <c r="D28" s="4">
        <v>563501</v>
      </c>
      <c r="E28" s="5" t="s">
        <v>43</v>
      </c>
      <c r="F28" s="6" t="s">
        <v>189</v>
      </c>
      <c r="G28" s="6" t="s">
        <v>189</v>
      </c>
      <c r="H28" s="6" t="s">
        <v>190</v>
      </c>
      <c r="I28" s="4" t="s">
        <v>89</v>
      </c>
      <c r="J28" s="4" t="s">
        <v>191</v>
      </c>
      <c r="K28" s="4" t="s">
        <v>48</v>
      </c>
      <c r="L28" s="4" t="s">
        <v>192</v>
      </c>
      <c r="M28" s="4" t="s">
        <v>20</v>
      </c>
      <c r="N28" s="6"/>
    </row>
    <row r="29" spans="1:14" ht="30">
      <c r="A29" s="4" t="s">
        <v>193</v>
      </c>
      <c r="B29" s="5" t="s">
        <v>634</v>
      </c>
      <c r="C29" s="5" t="s">
        <v>188</v>
      </c>
      <c r="D29" s="4">
        <v>563501</v>
      </c>
      <c r="E29" s="5" t="s">
        <v>82</v>
      </c>
      <c r="F29" s="6" t="s">
        <v>189</v>
      </c>
      <c r="G29" s="6" t="s">
        <v>194</v>
      </c>
      <c r="H29" s="6" t="s">
        <v>195</v>
      </c>
      <c r="I29" s="4" t="s">
        <v>196</v>
      </c>
      <c r="J29" s="4" t="s">
        <v>197</v>
      </c>
      <c r="K29" s="4" t="s">
        <v>48</v>
      </c>
      <c r="L29" s="4" t="s">
        <v>192</v>
      </c>
      <c r="M29" s="4" t="s">
        <v>20</v>
      </c>
      <c r="N29" s="6"/>
    </row>
    <row r="30" spans="1:14" ht="30">
      <c r="A30" s="4" t="s">
        <v>198</v>
      </c>
      <c r="B30" s="5" t="s">
        <v>635</v>
      </c>
      <c r="C30" s="5" t="s">
        <v>199</v>
      </c>
      <c r="D30" s="4">
        <v>563601</v>
      </c>
      <c r="E30" s="5" t="s">
        <v>43</v>
      </c>
      <c r="F30" s="6" t="s">
        <v>200</v>
      </c>
      <c r="G30" s="6" t="s">
        <v>200</v>
      </c>
      <c r="H30" s="6" t="s">
        <v>201</v>
      </c>
      <c r="I30" s="4" t="s">
        <v>202</v>
      </c>
      <c r="J30" s="4" t="s">
        <v>203</v>
      </c>
      <c r="K30" s="4" t="s">
        <v>61</v>
      </c>
      <c r="L30" s="4" t="s">
        <v>204</v>
      </c>
      <c r="M30" s="4" t="s">
        <v>20</v>
      </c>
      <c r="N30" s="6"/>
    </row>
    <row r="31" spans="1:14" ht="30">
      <c r="A31" s="4" t="s">
        <v>205</v>
      </c>
      <c r="B31" s="5" t="s">
        <v>636</v>
      </c>
      <c r="C31" s="5" t="s">
        <v>206</v>
      </c>
      <c r="D31" s="4">
        <v>562101</v>
      </c>
      <c r="E31" s="5" t="s">
        <v>43</v>
      </c>
      <c r="F31" s="6" t="s">
        <v>207</v>
      </c>
      <c r="G31" s="6" t="s">
        <v>207</v>
      </c>
      <c r="H31" s="6" t="s">
        <v>208</v>
      </c>
      <c r="I31" s="4" t="s">
        <v>209</v>
      </c>
      <c r="J31" s="4" t="s">
        <v>210</v>
      </c>
      <c r="K31" s="4" t="s">
        <v>48</v>
      </c>
      <c r="L31" s="4" t="s">
        <v>211</v>
      </c>
      <c r="M31" s="4" t="s">
        <v>20</v>
      </c>
      <c r="N31" s="6"/>
    </row>
    <row r="32" spans="1:14" ht="30">
      <c r="A32" s="4" t="s">
        <v>212</v>
      </c>
      <c r="B32" s="5" t="s">
        <v>637</v>
      </c>
      <c r="C32" s="5" t="s">
        <v>213</v>
      </c>
      <c r="D32" s="4">
        <v>564101</v>
      </c>
      <c r="E32" s="5" t="s">
        <v>43</v>
      </c>
      <c r="F32" s="6" t="s">
        <v>214</v>
      </c>
      <c r="G32" s="6" t="s">
        <v>214</v>
      </c>
      <c r="H32" s="6" t="s">
        <v>215</v>
      </c>
      <c r="I32" s="4" t="s">
        <v>216</v>
      </c>
      <c r="J32" s="4" t="s">
        <v>217</v>
      </c>
      <c r="K32" s="4" t="s">
        <v>48</v>
      </c>
      <c r="L32" s="4" t="s">
        <v>638</v>
      </c>
      <c r="M32" s="4" t="s">
        <v>630</v>
      </c>
      <c r="N32" s="6"/>
    </row>
    <row r="33" spans="1:14" ht="30">
      <c r="A33" s="4" t="s">
        <v>218</v>
      </c>
      <c r="B33" s="5" t="s">
        <v>639</v>
      </c>
      <c r="C33" s="5" t="s">
        <v>219</v>
      </c>
      <c r="D33" s="4">
        <v>563701</v>
      </c>
      <c r="E33" s="5" t="s">
        <v>43</v>
      </c>
      <c r="F33" s="6" t="s">
        <v>220</v>
      </c>
      <c r="G33" s="6" t="s">
        <v>220</v>
      </c>
      <c r="H33" s="6" t="s">
        <v>221</v>
      </c>
      <c r="I33" s="4" t="s">
        <v>202</v>
      </c>
      <c r="J33" s="4" t="s">
        <v>222</v>
      </c>
      <c r="K33" s="4" t="s">
        <v>61</v>
      </c>
      <c r="L33" s="4" t="s">
        <v>223</v>
      </c>
      <c r="M33" s="4" t="s">
        <v>20</v>
      </c>
      <c r="N33" s="6"/>
    </row>
    <row r="34" spans="1:14" ht="30">
      <c r="A34" s="4" t="s">
        <v>224</v>
      </c>
      <c r="B34" s="5" t="s">
        <v>640</v>
      </c>
      <c r="C34" s="5" t="s">
        <v>219</v>
      </c>
      <c r="D34" s="4">
        <v>563702</v>
      </c>
      <c r="E34" s="5" t="s">
        <v>82</v>
      </c>
      <c r="F34" s="6" t="s">
        <v>220</v>
      </c>
      <c r="G34" s="6" t="s">
        <v>225</v>
      </c>
      <c r="H34" s="6" t="s">
        <v>226</v>
      </c>
      <c r="I34" s="4" t="s">
        <v>227</v>
      </c>
      <c r="J34" s="4" t="s">
        <v>228</v>
      </c>
      <c r="K34" s="4" t="s">
        <v>48</v>
      </c>
      <c r="L34" s="4" t="s">
        <v>229</v>
      </c>
      <c r="M34" s="4" t="s">
        <v>145</v>
      </c>
      <c r="N34" s="6"/>
    </row>
    <row r="35" spans="1:14" ht="45">
      <c r="A35" s="4" t="s">
        <v>230</v>
      </c>
      <c r="B35" s="5" t="s">
        <v>641</v>
      </c>
      <c r="C35" s="5" t="s">
        <v>219</v>
      </c>
      <c r="D35" s="4">
        <v>563703</v>
      </c>
      <c r="E35" s="5" t="s">
        <v>96</v>
      </c>
      <c r="F35" s="6" t="s">
        <v>220</v>
      </c>
      <c r="G35" s="6" t="s">
        <v>231</v>
      </c>
      <c r="H35" s="6" t="s">
        <v>232</v>
      </c>
      <c r="I35" s="4" t="s">
        <v>202</v>
      </c>
      <c r="J35" s="4" t="s">
        <v>233</v>
      </c>
      <c r="K35" s="4" t="s">
        <v>61</v>
      </c>
      <c r="L35" s="4" t="s">
        <v>234</v>
      </c>
      <c r="M35" s="4" t="s">
        <v>145</v>
      </c>
      <c r="N35" s="6"/>
    </row>
    <row r="36" spans="1:14" ht="45">
      <c r="A36" s="4" t="s">
        <v>235</v>
      </c>
      <c r="B36" s="5" t="s">
        <v>642</v>
      </c>
      <c r="C36" s="5" t="s">
        <v>219</v>
      </c>
      <c r="D36" s="4">
        <v>563705</v>
      </c>
      <c r="E36" s="5" t="s">
        <v>99</v>
      </c>
      <c r="F36" s="6" t="s">
        <v>220</v>
      </c>
      <c r="G36" s="6" t="s">
        <v>236</v>
      </c>
      <c r="H36" s="6" t="s">
        <v>237</v>
      </c>
      <c r="I36" s="4" t="s">
        <v>202</v>
      </c>
      <c r="J36" s="4" t="s">
        <v>238</v>
      </c>
      <c r="K36" s="4" t="s">
        <v>61</v>
      </c>
      <c r="L36" s="4" t="s">
        <v>239</v>
      </c>
      <c r="M36" s="4" t="s">
        <v>145</v>
      </c>
      <c r="N36" s="6"/>
    </row>
    <row r="37" spans="1:14" ht="60">
      <c r="A37" s="4" t="s">
        <v>240</v>
      </c>
      <c r="B37" s="5" t="s">
        <v>643</v>
      </c>
      <c r="C37" s="5" t="s">
        <v>219</v>
      </c>
      <c r="D37" s="4">
        <v>563705</v>
      </c>
      <c r="E37" s="5" t="s">
        <v>119</v>
      </c>
      <c r="F37" s="6" t="s">
        <v>220</v>
      </c>
      <c r="G37" s="6" t="s">
        <v>241</v>
      </c>
      <c r="H37" s="6" t="s">
        <v>208</v>
      </c>
      <c r="I37" s="4" t="s">
        <v>209</v>
      </c>
      <c r="J37" s="4" t="s">
        <v>210</v>
      </c>
      <c r="K37" s="4" t="s">
        <v>48</v>
      </c>
      <c r="L37" s="4" t="s">
        <v>239</v>
      </c>
      <c r="M37" s="4" t="s">
        <v>145</v>
      </c>
      <c r="N37" s="6"/>
    </row>
    <row r="38" spans="1:14" ht="30">
      <c r="A38" s="4" t="s">
        <v>242</v>
      </c>
      <c r="B38" s="5" t="s">
        <v>644</v>
      </c>
      <c r="C38" s="5" t="s">
        <v>243</v>
      </c>
      <c r="D38" s="4">
        <v>564001</v>
      </c>
      <c r="E38" s="5" t="s">
        <v>43</v>
      </c>
      <c r="F38" s="6" t="s">
        <v>244</v>
      </c>
      <c r="G38" s="6" t="s">
        <v>244</v>
      </c>
      <c r="H38" s="6" t="s">
        <v>245</v>
      </c>
      <c r="I38" s="4" t="s">
        <v>246</v>
      </c>
      <c r="J38" s="4" t="s">
        <v>247</v>
      </c>
      <c r="K38" s="4" t="s">
        <v>48</v>
      </c>
      <c r="L38" s="4" t="s">
        <v>248</v>
      </c>
      <c r="M38" s="4" t="s">
        <v>20</v>
      </c>
      <c r="N38" s="6"/>
    </row>
    <row r="39" spans="1:14" ht="30">
      <c r="A39" s="4" t="s">
        <v>249</v>
      </c>
      <c r="B39" s="5" t="s">
        <v>645</v>
      </c>
      <c r="C39" s="5" t="s">
        <v>250</v>
      </c>
      <c r="D39" s="4">
        <v>563901</v>
      </c>
      <c r="E39" s="5" t="s">
        <v>43</v>
      </c>
      <c r="F39" s="6" t="s">
        <v>251</v>
      </c>
      <c r="G39" s="6" t="s">
        <v>251</v>
      </c>
      <c r="H39" s="6" t="s">
        <v>252</v>
      </c>
      <c r="I39" s="4" t="s">
        <v>253</v>
      </c>
      <c r="J39" s="4" t="s">
        <v>254</v>
      </c>
      <c r="K39" s="4" t="s">
        <v>48</v>
      </c>
      <c r="L39" s="4" t="s">
        <v>255</v>
      </c>
      <c r="M39" s="4" t="s">
        <v>20</v>
      </c>
      <c r="N39" s="6"/>
    </row>
    <row r="40" spans="1:14" ht="30">
      <c r="A40" s="4" t="s">
        <v>256</v>
      </c>
      <c r="B40" s="5" t="s">
        <v>646</v>
      </c>
      <c r="C40" s="5" t="s">
        <v>257</v>
      </c>
      <c r="D40" s="4">
        <v>564201</v>
      </c>
      <c r="E40" s="5" t="s">
        <v>43</v>
      </c>
      <c r="F40" s="6" t="s">
        <v>258</v>
      </c>
      <c r="G40" s="6" t="s">
        <v>258</v>
      </c>
      <c r="H40" s="6" t="s">
        <v>259</v>
      </c>
      <c r="I40" s="4" t="s">
        <v>260</v>
      </c>
      <c r="J40" s="4" t="s">
        <v>261</v>
      </c>
      <c r="K40" s="4" t="s">
        <v>48</v>
      </c>
      <c r="L40" s="4" t="s">
        <v>262</v>
      </c>
      <c r="M40" s="4" t="s">
        <v>20</v>
      </c>
      <c r="N40" s="6"/>
    </row>
    <row r="41" spans="1:14" ht="30">
      <c r="A41" s="4" t="s">
        <v>263</v>
      </c>
      <c r="B41" s="5" t="s">
        <v>647</v>
      </c>
      <c r="C41" s="5" t="s">
        <v>257</v>
      </c>
      <c r="D41" s="4">
        <v>564202</v>
      </c>
      <c r="E41" s="5" t="s">
        <v>107</v>
      </c>
      <c r="F41" s="6" t="s">
        <v>258</v>
      </c>
      <c r="G41" s="6" t="s">
        <v>264</v>
      </c>
      <c r="H41" s="6" t="s">
        <v>265</v>
      </c>
      <c r="I41" s="4" t="s">
        <v>266</v>
      </c>
      <c r="J41" s="4" t="s">
        <v>267</v>
      </c>
      <c r="K41" s="4" t="s">
        <v>48</v>
      </c>
      <c r="L41" s="4" t="s">
        <v>268</v>
      </c>
      <c r="M41" s="4" t="s">
        <v>145</v>
      </c>
      <c r="N41" s="6"/>
    </row>
    <row r="42" spans="1:14" ht="30">
      <c r="A42" s="4" t="s">
        <v>269</v>
      </c>
      <c r="B42" s="5" t="s">
        <v>648</v>
      </c>
      <c r="C42" s="5" t="s">
        <v>270</v>
      </c>
      <c r="D42" s="4">
        <v>564401</v>
      </c>
      <c r="E42" s="5" t="s">
        <v>43</v>
      </c>
      <c r="F42" s="6" t="s">
        <v>271</v>
      </c>
      <c r="G42" s="6" t="s">
        <v>271</v>
      </c>
      <c r="H42" s="6" t="s">
        <v>272</v>
      </c>
      <c r="I42" s="4" t="s">
        <v>273</v>
      </c>
      <c r="J42" s="4" t="s">
        <v>274</v>
      </c>
      <c r="K42" s="4" t="s">
        <v>48</v>
      </c>
      <c r="L42" s="4" t="s">
        <v>275</v>
      </c>
      <c r="M42" s="4" t="s">
        <v>20</v>
      </c>
      <c r="N42" s="6"/>
    </row>
    <row r="43" spans="1:14" ht="30">
      <c r="A43" s="4" t="s">
        <v>276</v>
      </c>
      <c r="B43" s="5" t="s">
        <v>649</v>
      </c>
      <c r="C43" s="5" t="s">
        <v>277</v>
      </c>
      <c r="D43" s="4">
        <v>564301</v>
      </c>
      <c r="E43" s="5" t="s">
        <v>43</v>
      </c>
      <c r="F43" s="6" t="s">
        <v>278</v>
      </c>
      <c r="G43" s="6" t="s">
        <v>278</v>
      </c>
      <c r="H43" s="6" t="s">
        <v>279</v>
      </c>
      <c r="I43" s="4" t="s">
        <v>280</v>
      </c>
      <c r="J43" s="4" t="s">
        <v>281</v>
      </c>
      <c r="K43" s="4" t="s">
        <v>48</v>
      </c>
      <c r="L43" s="4" t="s">
        <v>282</v>
      </c>
      <c r="M43" s="4" t="s">
        <v>20</v>
      </c>
      <c r="N43" s="6"/>
    </row>
    <row r="44" spans="1:14" ht="30">
      <c r="A44" s="4" t="s">
        <v>283</v>
      </c>
      <c r="B44" s="5" t="s">
        <v>650</v>
      </c>
      <c r="C44" s="5" t="s">
        <v>277</v>
      </c>
      <c r="D44" s="4">
        <v>564302</v>
      </c>
      <c r="E44" s="5" t="s">
        <v>82</v>
      </c>
      <c r="F44" s="6" t="s">
        <v>278</v>
      </c>
      <c r="G44" s="6" t="s">
        <v>284</v>
      </c>
      <c r="H44" s="6" t="s">
        <v>285</v>
      </c>
      <c r="I44" s="4" t="s">
        <v>286</v>
      </c>
      <c r="J44" s="4" t="s">
        <v>287</v>
      </c>
      <c r="K44" s="4" t="s">
        <v>48</v>
      </c>
      <c r="L44" s="4" t="s">
        <v>288</v>
      </c>
      <c r="M44" s="4" t="s">
        <v>289</v>
      </c>
      <c r="N44" s="6"/>
    </row>
    <row r="45" spans="1:14" ht="30">
      <c r="A45" s="4" t="s">
        <v>290</v>
      </c>
      <c r="B45" s="5" t="s">
        <v>651</v>
      </c>
      <c r="C45" s="5" t="s">
        <v>291</v>
      </c>
      <c r="D45" s="4">
        <v>564501</v>
      </c>
      <c r="E45" s="5" t="s">
        <v>43</v>
      </c>
      <c r="F45" s="6" t="s">
        <v>292</v>
      </c>
      <c r="G45" s="6" t="s">
        <v>292</v>
      </c>
      <c r="H45" s="6" t="s">
        <v>293</v>
      </c>
      <c r="I45" s="4" t="s">
        <v>294</v>
      </c>
      <c r="J45" s="10" t="s">
        <v>295</v>
      </c>
      <c r="K45" s="4" t="s">
        <v>48</v>
      </c>
      <c r="L45" s="4" t="s">
        <v>296</v>
      </c>
      <c r="M45" s="4" t="s">
        <v>20</v>
      </c>
      <c r="N45" s="6"/>
    </row>
    <row r="46" spans="1:14" ht="30">
      <c r="A46" s="4" t="s">
        <v>297</v>
      </c>
      <c r="B46" s="5" t="s">
        <v>652</v>
      </c>
      <c r="C46" s="5" t="s">
        <v>298</v>
      </c>
      <c r="D46" s="4">
        <v>563801</v>
      </c>
      <c r="E46" s="5" t="s">
        <v>43</v>
      </c>
      <c r="F46" s="6" t="s">
        <v>299</v>
      </c>
      <c r="G46" s="6" t="s">
        <v>299</v>
      </c>
      <c r="H46" s="6" t="s">
        <v>300</v>
      </c>
      <c r="I46" s="4" t="s">
        <v>301</v>
      </c>
      <c r="J46" s="4" t="s">
        <v>302</v>
      </c>
      <c r="K46" s="4" t="s">
        <v>48</v>
      </c>
      <c r="L46" s="4" t="s">
        <v>303</v>
      </c>
      <c r="M46" s="4" t="s">
        <v>20</v>
      </c>
      <c r="N46" s="6"/>
    </row>
    <row r="47" spans="1:14" ht="30">
      <c r="A47" s="4" t="s">
        <v>304</v>
      </c>
      <c r="B47" s="5" t="s">
        <v>653</v>
      </c>
      <c r="C47" s="5" t="s">
        <v>305</v>
      </c>
      <c r="D47" s="4">
        <v>560901</v>
      </c>
      <c r="E47" s="5" t="s">
        <v>43</v>
      </c>
      <c r="F47" s="6" t="s">
        <v>306</v>
      </c>
      <c r="G47" s="6" t="s">
        <v>306</v>
      </c>
      <c r="H47" s="6" t="s">
        <v>307</v>
      </c>
      <c r="I47" s="4" t="s">
        <v>308</v>
      </c>
      <c r="J47" s="4" t="s">
        <v>309</v>
      </c>
      <c r="K47" s="4" t="s">
        <v>61</v>
      </c>
      <c r="L47" s="4" t="s">
        <v>310</v>
      </c>
      <c r="M47" s="4" t="s">
        <v>20</v>
      </c>
      <c r="N47" s="6"/>
    </row>
    <row r="48" spans="1:14" ht="30">
      <c r="A48" s="4" t="s">
        <v>311</v>
      </c>
      <c r="B48" s="5" t="s">
        <v>654</v>
      </c>
      <c r="C48" s="5" t="s">
        <v>312</v>
      </c>
      <c r="D48" s="4">
        <v>561401</v>
      </c>
      <c r="E48" s="5" t="s">
        <v>43</v>
      </c>
      <c r="F48" s="6" t="s">
        <v>313</v>
      </c>
      <c r="G48" s="6" t="s">
        <v>313</v>
      </c>
      <c r="H48" s="6" t="s">
        <v>314</v>
      </c>
      <c r="I48" s="4" t="s">
        <v>315</v>
      </c>
      <c r="J48" s="4">
        <v>2044</v>
      </c>
      <c r="K48" s="4" t="s">
        <v>48</v>
      </c>
      <c r="L48" s="4" t="s">
        <v>316</v>
      </c>
      <c r="M48" s="4" t="s">
        <v>20</v>
      </c>
      <c r="N48" s="6"/>
    </row>
    <row r="49" spans="1:14" ht="30">
      <c r="A49" s="4" t="s">
        <v>317</v>
      </c>
      <c r="B49" s="5" t="s">
        <v>655</v>
      </c>
      <c r="C49" s="5" t="s">
        <v>318</v>
      </c>
      <c r="D49" s="4">
        <v>560501</v>
      </c>
      <c r="E49" s="5" t="s">
        <v>43</v>
      </c>
      <c r="F49" s="6" t="s">
        <v>319</v>
      </c>
      <c r="G49" s="6" t="s">
        <v>319</v>
      </c>
      <c r="H49" s="6" t="s">
        <v>320</v>
      </c>
      <c r="I49" s="4" t="s">
        <v>321</v>
      </c>
      <c r="J49" s="4" t="s">
        <v>322</v>
      </c>
      <c r="K49" s="4" t="s">
        <v>61</v>
      </c>
      <c r="L49" s="4" t="s">
        <v>323</v>
      </c>
      <c r="M49" s="4" t="s">
        <v>20</v>
      </c>
      <c r="N49" s="6"/>
    </row>
    <row r="50" spans="1:14" ht="30">
      <c r="A50" s="4" t="s">
        <v>324</v>
      </c>
      <c r="B50" s="5" t="s">
        <v>656</v>
      </c>
      <c r="C50" s="5" t="s">
        <v>325</v>
      </c>
      <c r="D50" s="4">
        <v>562401</v>
      </c>
      <c r="E50" s="5" t="s">
        <v>43</v>
      </c>
      <c r="F50" s="6" t="s">
        <v>326</v>
      </c>
      <c r="G50" s="6" t="s">
        <v>326</v>
      </c>
      <c r="H50" s="6" t="s">
        <v>327</v>
      </c>
      <c r="I50" s="4" t="s">
        <v>328</v>
      </c>
      <c r="J50" s="4" t="s">
        <v>329</v>
      </c>
      <c r="K50" s="4" t="s">
        <v>48</v>
      </c>
      <c r="L50" s="4" t="s">
        <v>330</v>
      </c>
      <c r="M50" s="4" t="s">
        <v>20</v>
      </c>
      <c r="N50" s="6"/>
    </row>
    <row r="51" spans="1:14" ht="30">
      <c r="A51" s="4" t="s">
        <v>331</v>
      </c>
      <c r="B51" s="5" t="s">
        <v>657</v>
      </c>
      <c r="C51" s="5" t="s">
        <v>332</v>
      </c>
      <c r="D51" s="4">
        <v>561101</v>
      </c>
      <c r="E51" s="5" t="s">
        <v>43</v>
      </c>
      <c r="F51" s="6" t="s">
        <v>333</v>
      </c>
      <c r="G51" s="6" t="s">
        <v>333</v>
      </c>
      <c r="H51" s="6" t="s">
        <v>334</v>
      </c>
      <c r="I51" s="4" t="s">
        <v>335</v>
      </c>
      <c r="J51" s="4" t="s">
        <v>336</v>
      </c>
      <c r="K51" s="4" t="s">
        <v>48</v>
      </c>
      <c r="L51" s="4" t="s">
        <v>337</v>
      </c>
      <c r="M51" s="4" t="s">
        <v>20</v>
      </c>
      <c r="N51" s="6"/>
    </row>
    <row r="52" spans="1:14" ht="30">
      <c r="A52" s="4" t="s">
        <v>338</v>
      </c>
      <c r="B52" s="5" t="s">
        <v>658</v>
      </c>
      <c r="C52" s="5" t="s">
        <v>332</v>
      </c>
      <c r="D52" s="4">
        <v>561102</v>
      </c>
      <c r="E52" s="5" t="s">
        <v>139</v>
      </c>
      <c r="F52" s="6" t="s">
        <v>333</v>
      </c>
      <c r="G52" s="6" t="s">
        <v>339</v>
      </c>
      <c r="H52" s="6" t="s">
        <v>340</v>
      </c>
      <c r="I52" s="4" t="s">
        <v>341</v>
      </c>
      <c r="J52" s="4" t="s">
        <v>342</v>
      </c>
      <c r="K52" s="4" t="s">
        <v>48</v>
      </c>
      <c r="L52" s="4" t="s">
        <v>343</v>
      </c>
      <c r="M52" s="4" t="s">
        <v>145</v>
      </c>
      <c r="N52" s="6"/>
    </row>
    <row r="53" spans="1:14" ht="30">
      <c r="A53" s="4" t="s">
        <v>344</v>
      </c>
      <c r="B53" s="5" t="s">
        <v>659</v>
      </c>
      <c r="C53" s="5" t="s">
        <v>345</v>
      </c>
      <c r="D53" s="4">
        <v>560701</v>
      </c>
      <c r="E53" s="5" t="s">
        <v>43</v>
      </c>
      <c r="F53" s="6" t="s">
        <v>346</v>
      </c>
      <c r="G53" s="6" t="s">
        <v>346</v>
      </c>
      <c r="H53" s="6" t="s">
        <v>347</v>
      </c>
      <c r="I53" s="4" t="s">
        <v>321</v>
      </c>
      <c r="J53" s="4" t="s">
        <v>348</v>
      </c>
      <c r="K53" s="4" t="s">
        <v>61</v>
      </c>
      <c r="L53" s="4" t="s">
        <v>349</v>
      </c>
      <c r="M53" s="4" t="s">
        <v>20</v>
      </c>
      <c r="N53" s="6"/>
    </row>
    <row r="54" spans="1:14" ht="30">
      <c r="A54" s="4" t="s">
        <v>350</v>
      </c>
      <c r="B54" s="5" t="s">
        <v>660</v>
      </c>
      <c r="C54" s="5" t="s">
        <v>351</v>
      </c>
      <c r="D54" s="4">
        <v>561001</v>
      </c>
      <c r="E54" s="5" t="s">
        <v>43</v>
      </c>
      <c r="F54" s="6" t="s">
        <v>352</v>
      </c>
      <c r="G54" s="6" t="s">
        <v>352</v>
      </c>
      <c r="H54" s="6" t="s">
        <v>353</v>
      </c>
      <c r="I54" s="4" t="s">
        <v>354</v>
      </c>
      <c r="J54" s="4" t="s">
        <v>355</v>
      </c>
      <c r="K54" s="4" t="s">
        <v>48</v>
      </c>
      <c r="L54" s="4" t="s">
        <v>356</v>
      </c>
      <c r="M54" s="4" t="s">
        <v>20</v>
      </c>
      <c r="N54" s="6"/>
    </row>
    <row r="55" spans="1:14" ht="45">
      <c r="A55" s="4" t="s">
        <v>357</v>
      </c>
      <c r="B55" s="5" t="s">
        <v>661</v>
      </c>
      <c r="C55" s="5" t="s">
        <v>351</v>
      </c>
      <c r="D55" s="4">
        <v>561002</v>
      </c>
      <c r="E55" s="5" t="s">
        <v>96</v>
      </c>
      <c r="F55" s="6" t="s">
        <v>352</v>
      </c>
      <c r="G55" s="6" t="s">
        <v>358</v>
      </c>
      <c r="H55" s="6" t="s">
        <v>359</v>
      </c>
      <c r="I55" s="4" t="s">
        <v>354</v>
      </c>
      <c r="J55" s="4" t="s">
        <v>360</v>
      </c>
      <c r="K55" s="4" t="s">
        <v>48</v>
      </c>
      <c r="L55" s="4" t="s">
        <v>361</v>
      </c>
      <c r="M55" s="4" t="s">
        <v>145</v>
      </c>
      <c r="N55" s="6"/>
    </row>
    <row r="56" spans="1:14" ht="45">
      <c r="A56" s="4" t="s">
        <v>362</v>
      </c>
      <c r="B56" s="5" t="s">
        <v>662</v>
      </c>
      <c r="C56" s="5" t="s">
        <v>351</v>
      </c>
      <c r="D56" s="4">
        <v>561003</v>
      </c>
      <c r="E56" s="5" t="s">
        <v>470</v>
      </c>
      <c r="F56" s="6" t="s">
        <v>352</v>
      </c>
      <c r="G56" s="6" t="s">
        <v>363</v>
      </c>
      <c r="H56" s="6" t="s">
        <v>353</v>
      </c>
      <c r="I56" s="4" t="s">
        <v>354</v>
      </c>
      <c r="J56" s="4" t="s">
        <v>355</v>
      </c>
      <c r="K56" s="4" t="s">
        <v>48</v>
      </c>
      <c r="L56" s="4" t="s">
        <v>364</v>
      </c>
      <c r="M56" s="4" t="s">
        <v>145</v>
      </c>
      <c r="N56" s="6" t="s">
        <v>365</v>
      </c>
    </row>
    <row r="57" spans="1:14" ht="30">
      <c r="A57" s="4" t="s">
        <v>366</v>
      </c>
      <c r="B57" s="5" t="s">
        <v>663</v>
      </c>
      <c r="C57" s="5" t="s">
        <v>367</v>
      </c>
      <c r="D57" s="4">
        <v>562201</v>
      </c>
      <c r="E57" s="5" t="s">
        <v>43</v>
      </c>
      <c r="F57" s="6" t="s">
        <v>368</v>
      </c>
      <c r="G57" s="6" t="s">
        <v>368</v>
      </c>
      <c r="H57" s="6" t="s">
        <v>369</v>
      </c>
      <c r="I57" s="4" t="s">
        <v>370</v>
      </c>
      <c r="J57" s="4" t="s">
        <v>371</v>
      </c>
      <c r="K57" s="4" t="s">
        <v>48</v>
      </c>
      <c r="L57" s="4" t="s">
        <v>372</v>
      </c>
      <c r="M57" s="4" t="s">
        <v>20</v>
      </c>
      <c r="N57" s="6"/>
    </row>
    <row r="58" spans="1:14" ht="30">
      <c r="A58" s="4" t="s">
        <v>373</v>
      </c>
      <c r="B58" s="5" t="s">
        <v>664</v>
      </c>
      <c r="C58" s="5" t="s">
        <v>374</v>
      </c>
      <c r="D58" s="4">
        <v>562301</v>
      </c>
      <c r="E58" s="5" t="s">
        <v>43</v>
      </c>
      <c r="F58" s="6" t="s">
        <v>375</v>
      </c>
      <c r="G58" s="6" t="s">
        <v>375</v>
      </c>
      <c r="H58" s="6" t="s">
        <v>376</v>
      </c>
      <c r="I58" s="4" t="s">
        <v>377</v>
      </c>
      <c r="J58" s="4" t="s">
        <v>378</v>
      </c>
      <c r="K58" s="4" t="s">
        <v>48</v>
      </c>
      <c r="L58" s="4" t="s">
        <v>379</v>
      </c>
      <c r="M58" s="4" t="s">
        <v>20</v>
      </c>
      <c r="N58" s="6"/>
    </row>
    <row r="59" spans="1:14" ht="30">
      <c r="A59" s="4" t="s">
        <v>380</v>
      </c>
      <c r="B59" s="5" t="s">
        <v>665</v>
      </c>
      <c r="C59" s="5" t="s">
        <v>381</v>
      </c>
      <c r="D59" s="4">
        <v>560801</v>
      </c>
      <c r="E59" s="5" t="s">
        <v>43</v>
      </c>
      <c r="F59" s="6" t="s">
        <v>382</v>
      </c>
      <c r="G59" s="6" t="s">
        <v>382</v>
      </c>
      <c r="H59" s="6" t="s">
        <v>383</v>
      </c>
      <c r="I59" s="4" t="s">
        <v>384</v>
      </c>
      <c r="J59" s="4" t="s">
        <v>385</v>
      </c>
      <c r="K59" s="4" t="s">
        <v>48</v>
      </c>
      <c r="L59" s="4" t="s">
        <v>386</v>
      </c>
      <c r="M59" s="4" t="s">
        <v>20</v>
      </c>
      <c r="N59" s="6"/>
    </row>
    <row r="60" spans="1:14" ht="30">
      <c r="A60" s="4" t="s">
        <v>387</v>
      </c>
      <c r="B60" s="5" t="s">
        <v>666</v>
      </c>
      <c r="C60" s="5" t="s">
        <v>388</v>
      </c>
      <c r="D60" s="4">
        <v>560201</v>
      </c>
      <c r="E60" s="5" t="s">
        <v>43</v>
      </c>
      <c r="F60" s="6" t="s">
        <v>389</v>
      </c>
      <c r="G60" s="6" t="s">
        <v>389</v>
      </c>
      <c r="H60" s="6" t="s">
        <v>390</v>
      </c>
      <c r="I60" s="4" t="s">
        <v>391</v>
      </c>
      <c r="J60" s="4" t="s">
        <v>392</v>
      </c>
      <c r="K60" s="4" t="s">
        <v>48</v>
      </c>
      <c r="L60" s="4" t="s">
        <v>393</v>
      </c>
      <c r="M60" s="4" t="s">
        <v>20</v>
      </c>
      <c r="N60" s="6"/>
    </row>
    <row r="61" spans="1:14" ht="30">
      <c r="A61" s="4" t="s">
        <v>394</v>
      </c>
      <c r="B61" s="5" t="s">
        <v>667</v>
      </c>
      <c r="C61" s="5" t="s">
        <v>395</v>
      </c>
      <c r="D61" s="4">
        <v>562501</v>
      </c>
      <c r="E61" s="5" t="s">
        <v>43</v>
      </c>
      <c r="F61" s="6" t="s">
        <v>396</v>
      </c>
      <c r="G61" s="6" t="s">
        <v>396</v>
      </c>
      <c r="H61" s="6" t="s">
        <v>397</v>
      </c>
      <c r="I61" s="4" t="s">
        <v>398</v>
      </c>
      <c r="J61" s="4" t="s">
        <v>399</v>
      </c>
      <c r="K61" s="4" t="s">
        <v>48</v>
      </c>
      <c r="L61" s="4" t="s">
        <v>400</v>
      </c>
      <c r="M61" s="4" t="s">
        <v>20</v>
      </c>
      <c r="N61" s="6"/>
    </row>
    <row r="62" spans="1:14" ht="30">
      <c r="A62" s="4" t="s">
        <v>401</v>
      </c>
      <c r="B62" s="5" t="s">
        <v>668</v>
      </c>
      <c r="C62" s="5" t="s">
        <v>402</v>
      </c>
      <c r="D62" s="4">
        <v>560401</v>
      </c>
      <c r="E62" s="5" t="s">
        <v>43</v>
      </c>
      <c r="F62" s="6" t="s">
        <v>403</v>
      </c>
      <c r="G62" s="6" t="s">
        <v>403</v>
      </c>
      <c r="H62" s="6" t="s">
        <v>404</v>
      </c>
      <c r="I62" s="4" t="s">
        <v>321</v>
      </c>
      <c r="J62" s="4" t="s">
        <v>405</v>
      </c>
      <c r="K62" s="4" t="s">
        <v>61</v>
      </c>
      <c r="L62" s="4" t="s">
        <v>406</v>
      </c>
      <c r="M62" s="4" t="s">
        <v>20</v>
      </c>
      <c r="N62" s="6"/>
    </row>
    <row r="63" spans="1:14" ht="30">
      <c r="A63" s="4" t="s">
        <v>407</v>
      </c>
      <c r="B63" s="5" t="s">
        <v>669</v>
      </c>
      <c r="C63" s="5" t="s">
        <v>402</v>
      </c>
      <c r="D63" s="4">
        <v>560401</v>
      </c>
      <c r="E63" s="5" t="s">
        <v>82</v>
      </c>
      <c r="F63" s="6" t="s">
        <v>403</v>
      </c>
      <c r="G63" s="6" t="s">
        <v>408</v>
      </c>
      <c r="H63" s="6" t="s">
        <v>409</v>
      </c>
      <c r="I63" s="4" t="s">
        <v>321</v>
      </c>
      <c r="J63" s="4" t="s">
        <v>410</v>
      </c>
      <c r="K63" s="4" t="s">
        <v>61</v>
      </c>
      <c r="L63" s="4" t="s">
        <v>411</v>
      </c>
      <c r="M63" s="4" t="s">
        <v>289</v>
      </c>
      <c r="N63" s="6"/>
    </row>
    <row r="64" spans="1:14" ht="30">
      <c r="A64" s="4" t="s">
        <v>412</v>
      </c>
      <c r="B64" s="5" t="s">
        <v>670</v>
      </c>
      <c r="C64" s="5" t="s">
        <v>402</v>
      </c>
      <c r="D64" s="4">
        <v>560401</v>
      </c>
      <c r="E64" s="5" t="s">
        <v>96</v>
      </c>
      <c r="F64" s="6" t="s">
        <v>403</v>
      </c>
      <c r="G64" s="6" t="s">
        <v>413</v>
      </c>
      <c r="H64" s="6" t="s">
        <v>414</v>
      </c>
      <c r="I64" s="4" t="s">
        <v>321</v>
      </c>
      <c r="J64" s="4" t="s">
        <v>415</v>
      </c>
      <c r="K64" s="4" t="s">
        <v>61</v>
      </c>
      <c r="L64" s="4" t="s">
        <v>411</v>
      </c>
      <c r="M64" s="4" t="s">
        <v>289</v>
      </c>
      <c r="N64" s="6"/>
    </row>
    <row r="65" spans="1:14" ht="30">
      <c r="A65" s="4" t="s">
        <v>416</v>
      </c>
      <c r="B65" s="5" t="s">
        <v>671</v>
      </c>
      <c r="C65" s="5" t="s">
        <v>417</v>
      </c>
      <c r="D65" s="4">
        <v>560601</v>
      </c>
      <c r="E65" s="5" t="s">
        <v>43</v>
      </c>
      <c r="F65" s="6" t="s">
        <v>418</v>
      </c>
      <c r="G65" s="6" t="s">
        <v>418</v>
      </c>
      <c r="H65" s="6" t="s">
        <v>419</v>
      </c>
      <c r="I65" s="4" t="s">
        <v>321</v>
      </c>
      <c r="J65" s="4" t="s">
        <v>420</v>
      </c>
      <c r="K65" s="4" t="s">
        <v>61</v>
      </c>
      <c r="L65" s="4" t="s">
        <v>421</v>
      </c>
      <c r="M65" s="4" t="s">
        <v>20</v>
      </c>
      <c r="N65" s="6"/>
    </row>
    <row r="66" spans="1:14" ht="45">
      <c r="A66" s="4" t="s">
        <v>422</v>
      </c>
      <c r="B66" s="5" t="s">
        <v>672</v>
      </c>
      <c r="C66" s="5" t="s">
        <v>417</v>
      </c>
      <c r="D66" s="4">
        <v>560601</v>
      </c>
      <c r="E66" s="5" t="s">
        <v>82</v>
      </c>
      <c r="F66" s="6" t="s">
        <v>418</v>
      </c>
      <c r="G66" s="6" t="s">
        <v>423</v>
      </c>
      <c r="H66" s="6" t="s">
        <v>424</v>
      </c>
      <c r="I66" s="4" t="s">
        <v>321</v>
      </c>
      <c r="J66" s="4" t="s">
        <v>425</v>
      </c>
      <c r="K66" s="4" t="s">
        <v>61</v>
      </c>
      <c r="L66" s="4" t="s">
        <v>421</v>
      </c>
      <c r="M66" s="4" t="s">
        <v>20</v>
      </c>
      <c r="N66" s="6"/>
    </row>
    <row r="67" spans="1:14" ht="45">
      <c r="A67" s="7" t="s">
        <v>426</v>
      </c>
      <c r="B67" s="8" t="s">
        <v>673</v>
      </c>
      <c r="C67" s="8" t="s">
        <v>417</v>
      </c>
      <c r="D67" s="7">
        <v>560601</v>
      </c>
      <c r="E67" s="8" t="s">
        <v>96</v>
      </c>
      <c r="F67" s="9" t="s">
        <v>418</v>
      </c>
      <c r="G67" s="9" t="s">
        <v>427</v>
      </c>
      <c r="H67" s="9" t="s">
        <v>428</v>
      </c>
      <c r="I67" s="7" t="s">
        <v>321</v>
      </c>
      <c r="J67" s="7" t="s">
        <v>348</v>
      </c>
      <c r="K67" s="7" t="s">
        <v>61</v>
      </c>
      <c r="L67" s="7" t="s">
        <v>421</v>
      </c>
      <c r="M67" s="7" t="s">
        <v>20</v>
      </c>
      <c r="N67" s="9" t="s">
        <v>429</v>
      </c>
    </row>
    <row r="68" spans="1:14" ht="45">
      <c r="A68" s="7" t="s">
        <v>430</v>
      </c>
      <c r="B68" s="8" t="s">
        <v>674</v>
      </c>
      <c r="C68" s="8" t="s">
        <v>417</v>
      </c>
      <c r="D68" s="7">
        <v>560601</v>
      </c>
      <c r="E68" s="8" t="s">
        <v>107</v>
      </c>
      <c r="F68" s="9" t="s">
        <v>418</v>
      </c>
      <c r="G68" s="9" t="s">
        <v>431</v>
      </c>
      <c r="H68" s="9" t="s">
        <v>369</v>
      </c>
      <c r="I68" s="7" t="s">
        <v>370</v>
      </c>
      <c r="J68" s="7" t="s">
        <v>432</v>
      </c>
      <c r="K68" s="7" t="s">
        <v>48</v>
      </c>
      <c r="L68" s="7" t="s">
        <v>421</v>
      </c>
      <c r="M68" s="7" t="s">
        <v>20</v>
      </c>
      <c r="N68" s="9" t="s">
        <v>433</v>
      </c>
    </row>
    <row r="69" spans="1:14" ht="45">
      <c r="A69" s="7" t="s">
        <v>434</v>
      </c>
      <c r="B69" s="8" t="s">
        <v>675</v>
      </c>
      <c r="C69" s="8" t="s">
        <v>417</v>
      </c>
      <c r="D69" s="7">
        <v>560601</v>
      </c>
      <c r="E69" s="8" t="s">
        <v>119</v>
      </c>
      <c r="F69" s="9" t="s">
        <v>418</v>
      </c>
      <c r="G69" s="9" t="s">
        <v>435</v>
      </c>
      <c r="H69" s="9" t="s">
        <v>397</v>
      </c>
      <c r="I69" s="7" t="s">
        <v>398</v>
      </c>
      <c r="J69" s="7" t="s">
        <v>399</v>
      </c>
      <c r="K69" s="7" t="s">
        <v>48</v>
      </c>
      <c r="L69" s="7" t="s">
        <v>421</v>
      </c>
      <c r="M69" s="7" t="s">
        <v>20</v>
      </c>
      <c r="N69" s="9" t="s">
        <v>436</v>
      </c>
    </row>
    <row r="70" spans="1:14" ht="30">
      <c r="A70" s="4" t="s">
        <v>437</v>
      </c>
      <c r="B70" s="5" t="s">
        <v>676</v>
      </c>
      <c r="C70" s="5" t="s">
        <v>438</v>
      </c>
      <c r="D70" s="4">
        <v>560301</v>
      </c>
      <c r="E70" s="5" t="s">
        <v>43</v>
      </c>
      <c r="F70" s="6" t="s">
        <v>439</v>
      </c>
      <c r="G70" s="6" t="s">
        <v>439</v>
      </c>
      <c r="H70" s="6" t="s">
        <v>440</v>
      </c>
      <c r="I70" s="4" t="s">
        <v>321</v>
      </c>
      <c r="J70" s="4" t="s">
        <v>441</v>
      </c>
      <c r="K70" s="4" t="s">
        <v>48</v>
      </c>
      <c r="L70" s="4" t="s">
        <v>442</v>
      </c>
      <c r="M70" s="4" t="s">
        <v>20</v>
      </c>
      <c r="N70" s="6"/>
    </row>
    <row r="71" spans="1:14" ht="30">
      <c r="A71" s="4" t="s">
        <v>443</v>
      </c>
      <c r="B71" s="5" t="s">
        <v>677</v>
      </c>
      <c r="C71" s="5" t="s">
        <v>444</v>
      </c>
      <c r="D71" s="4">
        <v>562701</v>
      </c>
      <c r="E71" s="5" t="s">
        <v>43</v>
      </c>
      <c r="F71" s="6" t="s">
        <v>445</v>
      </c>
      <c r="G71" s="6" t="s">
        <v>445</v>
      </c>
      <c r="H71" s="6" t="s">
        <v>446</v>
      </c>
      <c r="I71" s="4" t="s">
        <v>447</v>
      </c>
      <c r="J71" s="4" t="s">
        <v>448</v>
      </c>
      <c r="K71" s="4" t="s">
        <v>48</v>
      </c>
      <c r="L71" s="4" t="s">
        <v>449</v>
      </c>
      <c r="M71" s="4" t="s">
        <v>20</v>
      </c>
      <c r="N71" s="6"/>
    </row>
    <row r="72" spans="1:14" ht="30">
      <c r="A72" s="4" t="s">
        <v>450</v>
      </c>
      <c r="B72" s="5" t="s">
        <v>678</v>
      </c>
      <c r="C72" s="5" t="s">
        <v>444</v>
      </c>
      <c r="D72" s="4">
        <v>562702</v>
      </c>
      <c r="E72" s="5" t="s">
        <v>96</v>
      </c>
      <c r="F72" s="6" t="s">
        <v>445</v>
      </c>
      <c r="G72" s="6" t="s">
        <v>451</v>
      </c>
      <c r="H72" s="6" t="s">
        <v>452</v>
      </c>
      <c r="I72" s="4" t="s">
        <v>453</v>
      </c>
      <c r="J72" s="10" t="s">
        <v>454</v>
      </c>
      <c r="K72" s="4" t="s">
        <v>48</v>
      </c>
      <c r="L72" s="4" t="s">
        <v>455</v>
      </c>
      <c r="M72" s="4" t="s">
        <v>145</v>
      </c>
      <c r="N72" s="6"/>
    </row>
    <row r="73" spans="1:14" ht="30">
      <c r="A73" s="4" t="s">
        <v>456</v>
      </c>
      <c r="B73" s="5" t="s">
        <v>679</v>
      </c>
      <c r="C73" s="5" t="s">
        <v>457</v>
      </c>
      <c r="D73" s="4">
        <v>562601</v>
      </c>
      <c r="E73" s="5" t="s">
        <v>43</v>
      </c>
      <c r="F73" s="6" t="s">
        <v>458</v>
      </c>
      <c r="G73" s="6" t="s">
        <v>459</v>
      </c>
      <c r="H73" s="6" t="s">
        <v>460</v>
      </c>
      <c r="I73" s="4" t="s">
        <v>461</v>
      </c>
      <c r="J73" s="4" t="s">
        <v>462</v>
      </c>
      <c r="K73" s="4" t="s">
        <v>61</v>
      </c>
      <c r="L73" s="4" t="s">
        <v>463</v>
      </c>
      <c r="M73" s="4" t="s">
        <v>20</v>
      </c>
      <c r="N73" s="6"/>
    </row>
    <row r="74" spans="1:14" ht="30">
      <c r="A74" s="4" t="s">
        <v>464</v>
      </c>
      <c r="B74" s="5" t="s">
        <v>680</v>
      </c>
      <c r="C74" s="5" t="s">
        <v>457</v>
      </c>
      <c r="D74" s="4">
        <v>562601</v>
      </c>
      <c r="E74" s="5" t="s">
        <v>82</v>
      </c>
      <c r="F74" s="6" t="s">
        <v>458</v>
      </c>
      <c r="G74" s="6" t="s">
        <v>465</v>
      </c>
      <c r="H74" s="6" t="s">
        <v>466</v>
      </c>
      <c r="I74" s="4" t="s">
        <v>461</v>
      </c>
      <c r="J74" s="4" t="s">
        <v>467</v>
      </c>
      <c r="K74" s="4" t="s">
        <v>61</v>
      </c>
      <c r="L74" s="4" t="s">
        <v>468</v>
      </c>
      <c r="M74" s="4" t="s">
        <v>289</v>
      </c>
      <c r="N74" s="6"/>
    </row>
    <row r="75" spans="1:14" ht="30">
      <c r="A75" s="4" t="s">
        <v>469</v>
      </c>
      <c r="B75" s="5" t="s">
        <v>681</v>
      </c>
      <c r="C75" s="5" t="s">
        <v>457</v>
      </c>
      <c r="D75" s="4">
        <v>562601</v>
      </c>
      <c r="E75" s="5" t="s">
        <v>470</v>
      </c>
      <c r="F75" s="6" t="s">
        <v>458</v>
      </c>
      <c r="G75" s="6" t="s">
        <v>471</v>
      </c>
      <c r="H75" s="6" t="s">
        <v>472</v>
      </c>
      <c r="I75" s="4" t="s">
        <v>461</v>
      </c>
      <c r="J75" s="4" t="s">
        <v>473</v>
      </c>
      <c r="K75" s="4" t="s">
        <v>61</v>
      </c>
      <c r="L75" s="4" t="s">
        <v>474</v>
      </c>
      <c r="M75" s="4" t="s">
        <v>117</v>
      </c>
      <c r="N75" s="6"/>
    </row>
    <row r="76" spans="1:14" ht="30">
      <c r="A76" s="4" t="s">
        <v>475</v>
      </c>
      <c r="B76" s="5" t="s">
        <v>682</v>
      </c>
      <c r="C76" s="5" t="s">
        <v>457</v>
      </c>
      <c r="D76" s="4">
        <v>562603</v>
      </c>
      <c r="E76" s="5" t="s">
        <v>107</v>
      </c>
      <c r="F76" s="6" t="s">
        <v>458</v>
      </c>
      <c r="G76" s="6" t="s">
        <v>476</v>
      </c>
      <c r="H76" s="6" t="s">
        <v>477</v>
      </c>
      <c r="I76" s="4" t="s">
        <v>478</v>
      </c>
      <c r="J76" s="11" t="s">
        <v>479</v>
      </c>
      <c r="K76" s="4" t="s">
        <v>48</v>
      </c>
      <c r="L76" s="4" t="s">
        <v>480</v>
      </c>
      <c r="M76" s="4" t="s">
        <v>145</v>
      </c>
      <c r="N76" s="6"/>
    </row>
    <row r="77" spans="1:14" ht="45">
      <c r="A77" s="4" t="s">
        <v>481</v>
      </c>
      <c r="B77" s="5" t="s">
        <v>683</v>
      </c>
      <c r="C77" s="5" t="s">
        <v>457</v>
      </c>
      <c r="D77" s="4">
        <v>562604</v>
      </c>
      <c r="E77" s="5" t="s">
        <v>119</v>
      </c>
      <c r="F77" s="6" t="s">
        <v>458</v>
      </c>
      <c r="G77" s="6" t="s">
        <v>482</v>
      </c>
      <c r="H77" s="6" t="s">
        <v>483</v>
      </c>
      <c r="I77" s="4" t="s">
        <v>484</v>
      </c>
      <c r="J77" s="4" t="s">
        <v>485</v>
      </c>
      <c r="K77" s="4" t="s">
        <v>48</v>
      </c>
      <c r="L77" s="4" t="s">
        <v>486</v>
      </c>
      <c r="M77" s="4" t="s">
        <v>145</v>
      </c>
      <c r="N77" s="6"/>
    </row>
    <row r="78" spans="1:14" ht="30">
      <c r="A78" s="4" t="s">
        <v>487</v>
      </c>
      <c r="B78" s="5" t="s">
        <v>684</v>
      </c>
      <c r="C78" s="5" t="s">
        <v>457</v>
      </c>
      <c r="D78" s="4">
        <v>562605</v>
      </c>
      <c r="E78" s="5" t="s">
        <v>148</v>
      </c>
      <c r="F78" s="6" t="s">
        <v>458</v>
      </c>
      <c r="G78" s="6" t="s">
        <v>488</v>
      </c>
      <c r="H78" s="6" t="s">
        <v>489</v>
      </c>
      <c r="I78" s="4" t="s">
        <v>490</v>
      </c>
      <c r="J78" s="4" t="s">
        <v>281</v>
      </c>
      <c r="K78" s="4" t="s">
        <v>48</v>
      </c>
      <c r="L78" s="4" t="s">
        <v>491</v>
      </c>
      <c r="M78" s="4" t="s">
        <v>145</v>
      </c>
      <c r="N78" s="6"/>
    </row>
    <row r="79" spans="1:14" ht="30">
      <c r="A79" s="4" t="s">
        <v>492</v>
      </c>
      <c r="B79" s="5" t="s">
        <v>685</v>
      </c>
      <c r="C79" s="5" t="s">
        <v>493</v>
      </c>
      <c r="D79" s="4">
        <v>562801</v>
      </c>
      <c r="E79" s="5" t="s">
        <v>43</v>
      </c>
      <c r="F79" s="6" t="s">
        <v>494</v>
      </c>
      <c r="G79" s="6" t="s">
        <v>495</v>
      </c>
      <c r="H79" s="6" t="s">
        <v>496</v>
      </c>
      <c r="I79" s="4" t="s">
        <v>497</v>
      </c>
      <c r="J79" s="4" t="s">
        <v>498</v>
      </c>
      <c r="K79" s="4" t="s">
        <v>48</v>
      </c>
      <c r="L79" s="4" t="s">
        <v>499</v>
      </c>
      <c r="M79" s="4" t="s">
        <v>20</v>
      </c>
      <c r="N79" s="6"/>
    </row>
    <row r="80" spans="1:14" ht="45">
      <c r="A80" s="4" t="s">
        <v>500</v>
      </c>
      <c r="B80" s="5" t="s">
        <v>686</v>
      </c>
      <c r="C80" s="5" t="s">
        <v>493</v>
      </c>
      <c r="D80" s="4">
        <v>562803</v>
      </c>
      <c r="E80" s="5" t="s">
        <v>132</v>
      </c>
      <c r="F80" s="6" t="s">
        <v>494</v>
      </c>
      <c r="G80" s="6" t="s">
        <v>501</v>
      </c>
      <c r="H80" s="6" t="s">
        <v>502</v>
      </c>
      <c r="I80" s="4" t="s">
        <v>503</v>
      </c>
      <c r="J80" s="4" t="s">
        <v>504</v>
      </c>
      <c r="K80" s="4" t="s">
        <v>48</v>
      </c>
      <c r="L80" s="4" t="s">
        <v>687</v>
      </c>
      <c r="M80" s="4" t="s">
        <v>145</v>
      </c>
      <c r="N80" s="6"/>
    </row>
    <row r="81" spans="1:14" ht="45">
      <c r="A81" s="4" t="s">
        <v>505</v>
      </c>
      <c r="B81" s="5" t="s">
        <v>688</v>
      </c>
      <c r="C81" s="5" t="s">
        <v>493</v>
      </c>
      <c r="D81" s="4">
        <v>562802</v>
      </c>
      <c r="E81" s="5" t="s">
        <v>107</v>
      </c>
      <c r="F81" s="6" t="s">
        <v>494</v>
      </c>
      <c r="G81" s="6" t="s">
        <v>506</v>
      </c>
      <c r="H81" s="6" t="s">
        <v>507</v>
      </c>
      <c r="I81" s="4" t="s">
        <v>508</v>
      </c>
      <c r="J81" s="4" t="s">
        <v>509</v>
      </c>
      <c r="K81" s="4" t="s">
        <v>48</v>
      </c>
      <c r="L81" s="4" t="s">
        <v>510</v>
      </c>
      <c r="M81" s="4" t="s">
        <v>145</v>
      </c>
      <c r="N81" s="6"/>
    </row>
    <row r="82" spans="1:14" ht="30">
      <c r="A82" s="4" t="s">
        <v>511</v>
      </c>
      <c r="B82" s="5" t="s">
        <v>689</v>
      </c>
      <c r="C82" s="5" t="s">
        <v>512</v>
      </c>
      <c r="D82" s="4">
        <v>560101</v>
      </c>
      <c r="E82" s="5" t="s">
        <v>43</v>
      </c>
      <c r="F82" s="6" t="s">
        <v>513</v>
      </c>
      <c r="G82" s="6" t="s">
        <v>513</v>
      </c>
      <c r="H82" s="6" t="s">
        <v>514</v>
      </c>
      <c r="I82" s="4" t="s">
        <v>515</v>
      </c>
      <c r="J82" s="4" t="s">
        <v>136</v>
      </c>
      <c r="K82" s="4" t="s">
        <v>48</v>
      </c>
      <c r="L82" s="4" t="s">
        <v>516</v>
      </c>
      <c r="M82" s="4" t="s">
        <v>20</v>
      </c>
      <c r="N82" s="6"/>
    </row>
    <row r="83" spans="1:14" ht="30">
      <c r="A83" s="4" t="s">
        <v>690</v>
      </c>
      <c r="B83" s="4" t="s">
        <v>691</v>
      </c>
      <c r="C83" s="5" t="s">
        <v>692</v>
      </c>
      <c r="D83" s="4">
        <v>564601</v>
      </c>
      <c r="E83" s="5" t="s">
        <v>43</v>
      </c>
      <c r="F83" s="6" t="s">
        <v>693</v>
      </c>
      <c r="G83" s="6" t="s">
        <v>693</v>
      </c>
      <c r="H83" s="6" t="s">
        <v>694</v>
      </c>
      <c r="I83" s="4" t="s">
        <v>74</v>
      </c>
      <c r="J83" s="4" t="s">
        <v>695</v>
      </c>
      <c r="K83" s="4" t="s">
        <v>48</v>
      </c>
      <c r="L83" s="4" t="s">
        <v>696</v>
      </c>
      <c r="M83" s="4" t="s">
        <v>20</v>
      </c>
      <c r="N83" s="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02"/>
  <sheetViews>
    <sheetView workbookViewId="0">
      <selection activeCell="G1" sqref="G1"/>
    </sheetView>
  </sheetViews>
  <sheetFormatPr defaultColWidth="9.140625" defaultRowHeight="15"/>
  <cols>
    <col min="1" max="4" width="9.140625" style="14"/>
    <col min="5" max="5" width="9.85546875" style="14" bestFit="1" customWidth="1"/>
    <col min="6" max="6" width="20.42578125" style="14" bestFit="1" customWidth="1"/>
    <col min="7" max="7" width="19.140625" style="14" customWidth="1"/>
    <col min="8" max="8" width="9.85546875" style="14" bestFit="1" customWidth="1"/>
    <col min="9" max="9" width="11.28515625" style="14" bestFit="1" customWidth="1"/>
    <col min="10" max="10" width="9.140625" style="14"/>
    <col min="11" max="11" width="21.85546875" style="14" bestFit="1" customWidth="1"/>
    <col min="12" max="12" width="36.42578125" style="14" bestFit="1" customWidth="1"/>
    <col min="13" max="13" width="36.42578125" style="14" customWidth="1"/>
    <col min="14" max="14" width="32.42578125" style="14" bestFit="1" customWidth="1"/>
    <col min="15" max="15" width="9.140625" style="14"/>
    <col min="16" max="16" width="16.28515625" style="14" bestFit="1" customWidth="1"/>
    <col min="17" max="16384" width="9.140625" style="14"/>
  </cols>
  <sheetData>
    <row r="1" spans="1:18">
      <c r="A1" s="14" t="s">
        <v>31</v>
      </c>
      <c r="C1" s="14" t="s">
        <v>33</v>
      </c>
      <c r="D1" s="139" t="s">
        <v>872</v>
      </c>
      <c r="E1" s="14" t="s">
        <v>521</v>
      </c>
      <c r="F1" s="95" t="s">
        <v>724</v>
      </c>
      <c r="G1" s="15" t="s">
        <v>560</v>
      </c>
      <c r="I1" s="15" t="s">
        <v>557</v>
      </c>
      <c r="K1" s="16" t="s">
        <v>569</v>
      </c>
      <c r="L1" s="114" t="s">
        <v>767</v>
      </c>
      <c r="M1" s="114"/>
      <c r="N1" s="16" t="s">
        <v>573</v>
      </c>
      <c r="P1" s="16" t="s">
        <v>576</v>
      </c>
      <c r="R1" s="16" t="s">
        <v>577</v>
      </c>
    </row>
    <row r="2" spans="1:18">
      <c r="A2" s="14" t="s">
        <v>219</v>
      </c>
      <c r="C2" s="17" t="s">
        <v>43</v>
      </c>
      <c r="D2" s="140">
        <v>1</v>
      </c>
      <c r="E2" s="14" t="s">
        <v>522</v>
      </c>
      <c r="F2" s="95" t="s">
        <v>721</v>
      </c>
      <c r="G2" s="15" t="s">
        <v>561</v>
      </c>
      <c r="I2" s="15" t="s">
        <v>564</v>
      </c>
      <c r="J2" s="14">
        <v>20</v>
      </c>
      <c r="K2" s="16" t="s">
        <v>570</v>
      </c>
      <c r="L2" s="114" t="s">
        <v>572</v>
      </c>
      <c r="M2" s="114">
        <v>1</v>
      </c>
      <c r="N2" s="16" t="s">
        <v>20</v>
      </c>
      <c r="P2" s="107" t="s">
        <v>734</v>
      </c>
      <c r="R2" s="16" t="s">
        <v>578</v>
      </c>
    </row>
    <row r="3" spans="1:18">
      <c r="A3" s="14" t="s">
        <v>106</v>
      </c>
      <c r="C3" s="17" t="s">
        <v>82</v>
      </c>
      <c r="D3" s="140">
        <v>0.99</v>
      </c>
      <c r="E3" s="14" t="s">
        <v>523</v>
      </c>
      <c r="F3" s="95" t="s">
        <v>722</v>
      </c>
      <c r="G3" s="15" t="s">
        <v>562</v>
      </c>
      <c r="I3" s="15" t="s">
        <v>565</v>
      </c>
      <c r="J3" s="14">
        <v>22</v>
      </c>
      <c r="K3" s="16" t="s">
        <v>571</v>
      </c>
      <c r="L3" s="114" t="s">
        <v>571</v>
      </c>
      <c r="M3" s="114">
        <v>2</v>
      </c>
      <c r="N3" s="16" t="s">
        <v>289</v>
      </c>
      <c r="P3" s="107" t="s">
        <v>735</v>
      </c>
      <c r="R3" s="16" t="s">
        <v>579</v>
      </c>
    </row>
    <row r="4" spans="1:18">
      <c r="A4" s="14" t="s">
        <v>125</v>
      </c>
      <c r="C4" s="17" t="s">
        <v>96</v>
      </c>
      <c r="D4" s="140">
        <v>0.98</v>
      </c>
      <c r="E4" s="14" t="s">
        <v>524</v>
      </c>
      <c r="F4" s="95" t="s">
        <v>723</v>
      </c>
      <c r="G4" s="141" t="s">
        <v>873</v>
      </c>
      <c r="I4" s="15" t="s">
        <v>566</v>
      </c>
      <c r="J4" s="14">
        <v>22</v>
      </c>
      <c r="K4" s="16" t="s">
        <v>572</v>
      </c>
      <c r="L4" s="114" t="s">
        <v>770</v>
      </c>
      <c r="M4" s="114">
        <v>3</v>
      </c>
      <c r="N4" s="16" t="s">
        <v>145</v>
      </c>
      <c r="P4" s="107" t="s">
        <v>736</v>
      </c>
      <c r="R4" s="16" t="s">
        <v>583</v>
      </c>
    </row>
    <row r="5" spans="1:18">
      <c r="A5" s="14" t="s">
        <v>457</v>
      </c>
      <c r="C5" s="17" t="s">
        <v>107</v>
      </c>
      <c r="D5" s="140">
        <v>0.97</v>
      </c>
      <c r="E5" s="14" t="s">
        <v>525</v>
      </c>
      <c r="G5" s="141" t="s">
        <v>874</v>
      </c>
      <c r="I5" s="15" t="s">
        <v>567</v>
      </c>
      <c r="J5" s="14">
        <v>17</v>
      </c>
      <c r="L5" s="114" t="s">
        <v>570</v>
      </c>
      <c r="M5" s="114">
        <v>2</v>
      </c>
      <c r="N5" s="16" t="s">
        <v>574</v>
      </c>
      <c r="P5" s="107" t="s">
        <v>737</v>
      </c>
      <c r="R5" s="16" t="s">
        <v>580</v>
      </c>
    </row>
    <row r="6" spans="1:18">
      <c r="A6" s="14" t="s">
        <v>50</v>
      </c>
      <c r="C6" s="17" t="s">
        <v>119</v>
      </c>
      <c r="D6" s="140">
        <v>0.96</v>
      </c>
      <c r="E6" s="14" t="s">
        <v>526</v>
      </c>
      <c r="G6" s="15" t="s">
        <v>563</v>
      </c>
      <c r="I6" s="15" t="s">
        <v>568</v>
      </c>
      <c r="J6" s="14">
        <v>22</v>
      </c>
      <c r="L6" s="114" t="s">
        <v>769</v>
      </c>
      <c r="M6" s="114">
        <v>3</v>
      </c>
      <c r="N6" s="16" t="s">
        <v>117</v>
      </c>
      <c r="P6" s="107" t="s">
        <v>738</v>
      </c>
      <c r="R6" s="16" t="s">
        <v>581</v>
      </c>
    </row>
    <row r="7" spans="1:18">
      <c r="A7" s="14" t="s">
        <v>154</v>
      </c>
      <c r="C7" s="17" t="s">
        <v>148</v>
      </c>
      <c r="D7" s="140">
        <v>0.95</v>
      </c>
      <c r="E7" s="14" t="s">
        <v>527</v>
      </c>
      <c r="L7" s="114" t="s">
        <v>768</v>
      </c>
      <c r="M7" s="114">
        <v>4</v>
      </c>
      <c r="N7" s="16" t="s">
        <v>575</v>
      </c>
      <c r="P7" s="107" t="s">
        <v>739</v>
      </c>
      <c r="R7" s="16" t="s">
        <v>582</v>
      </c>
    </row>
    <row r="8" spans="1:18">
      <c r="A8" s="14" t="s">
        <v>206</v>
      </c>
      <c r="C8" s="17" t="s">
        <v>470</v>
      </c>
      <c r="D8" s="140">
        <v>0.94</v>
      </c>
      <c r="E8" s="14" t="s">
        <v>528</v>
      </c>
      <c r="L8" s="114"/>
      <c r="M8" s="114"/>
      <c r="P8" s="107" t="s">
        <v>740</v>
      </c>
      <c r="R8" s="16" t="s">
        <v>584</v>
      </c>
    </row>
    <row r="9" spans="1:18">
      <c r="A9" s="14" t="s">
        <v>250</v>
      </c>
      <c r="C9" s="17" t="s">
        <v>139</v>
      </c>
      <c r="D9" s="140">
        <v>0.93</v>
      </c>
      <c r="E9" s="14" t="s">
        <v>529</v>
      </c>
      <c r="P9" s="107" t="s">
        <v>741</v>
      </c>
      <c r="R9" s="16" t="s">
        <v>585</v>
      </c>
    </row>
    <row r="10" spans="1:18">
      <c r="A10" s="14" t="s">
        <v>257</v>
      </c>
      <c r="C10" s="17" t="s">
        <v>132</v>
      </c>
      <c r="D10" s="140">
        <v>0.92</v>
      </c>
      <c r="E10" s="14" t="s">
        <v>530</v>
      </c>
      <c r="P10" s="107" t="s">
        <v>742</v>
      </c>
      <c r="R10" s="16" t="s">
        <v>586</v>
      </c>
    </row>
    <row r="11" spans="1:18">
      <c r="A11" s="14" t="s">
        <v>243</v>
      </c>
      <c r="C11" s="17" t="s">
        <v>517</v>
      </c>
      <c r="D11" s="140">
        <v>0.91</v>
      </c>
      <c r="E11" s="14" t="s">
        <v>531</v>
      </c>
      <c r="P11" s="107" t="s">
        <v>743</v>
      </c>
      <c r="R11" s="16" t="s">
        <v>587</v>
      </c>
    </row>
    <row r="12" spans="1:18">
      <c r="A12" s="14" t="s">
        <v>213</v>
      </c>
      <c r="C12" s="17" t="s">
        <v>99</v>
      </c>
      <c r="D12" s="140">
        <v>0.9</v>
      </c>
      <c r="E12" s="14" t="s">
        <v>532</v>
      </c>
      <c r="P12" s="107" t="s">
        <v>744</v>
      </c>
      <c r="R12" s="16" t="s">
        <v>588</v>
      </c>
    </row>
    <row r="13" spans="1:18">
      <c r="A13" s="14" t="s">
        <v>270</v>
      </c>
      <c r="C13" s="17" t="s">
        <v>63</v>
      </c>
      <c r="D13" s="140">
        <v>0.89</v>
      </c>
      <c r="E13" s="14" t="s">
        <v>533</v>
      </c>
      <c r="P13" s="107" t="s">
        <v>745</v>
      </c>
      <c r="R13" s="16" t="s">
        <v>589</v>
      </c>
    </row>
    <row r="14" spans="1:18">
      <c r="A14" s="14" t="s">
        <v>277</v>
      </c>
      <c r="C14" s="17" t="s">
        <v>56</v>
      </c>
      <c r="D14" s="140">
        <v>0.88</v>
      </c>
      <c r="E14" s="14" t="s">
        <v>534</v>
      </c>
      <c r="P14" s="107" t="s">
        <v>746</v>
      </c>
      <c r="R14" s="16" t="s">
        <v>590</v>
      </c>
    </row>
    <row r="15" spans="1:18">
      <c r="A15" s="14" t="s">
        <v>332</v>
      </c>
      <c r="C15" s="17" t="s">
        <v>66</v>
      </c>
      <c r="D15" s="140">
        <v>0.87</v>
      </c>
      <c r="E15" s="14" t="s">
        <v>535</v>
      </c>
      <c r="P15" s="107" t="s">
        <v>747</v>
      </c>
      <c r="R15" s="16" t="s">
        <v>591</v>
      </c>
    </row>
    <row r="16" spans="1:18">
      <c r="A16" s="14" t="s">
        <v>312</v>
      </c>
      <c r="D16" s="140">
        <v>0.86</v>
      </c>
      <c r="E16" s="14" t="s">
        <v>536</v>
      </c>
      <c r="P16" s="107" t="s">
        <v>748</v>
      </c>
      <c r="R16" s="16" t="s">
        <v>592</v>
      </c>
    </row>
    <row r="17" spans="1:18">
      <c r="A17" s="14" t="s">
        <v>325</v>
      </c>
      <c r="D17" s="140">
        <v>0.85</v>
      </c>
      <c r="E17" s="14" t="s">
        <v>537</v>
      </c>
      <c r="P17" s="107" t="s">
        <v>749</v>
      </c>
      <c r="R17" s="16" t="s">
        <v>593</v>
      </c>
    </row>
    <row r="18" spans="1:18">
      <c r="A18" s="14" t="s">
        <v>305</v>
      </c>
      <c r="D18" s="140">
        <v>0.84</v>
      </c>
      <c r="E18" s="14" t="s">
        <v>538</v>
      </c>
      <c r="P18" s="107" t="s">
        <v>750</v>
      </c>
      <c r="R18" s="16" t="s">
        <v>594</v>
      </c>
    </row>
    <row r="19" spans="1:18">
      <c r="A19" s="14" t="s">
        <v>42</v>
      </c>
      <c r="D19" s="140">
        <v>0.83</v>
      </c>
      <c r="E19" s="14" t="s">
        <v>539</v>
      </c>
      <c r="P19" s="107" t="s">
        <v>751</v>
      </c>
      <c r="R19" s="16" t="s">
        <v>595</v>
      </c>
    </row>
    <row r="20" spans="1:18">
      <c r="A20" s="14" t="s">
        <v>159</v>
      </c>
      <c r="D20" s="140">
        <v>0.82</v>
      </c>
      <c r="E20" s="14" t="s">
        <v>540</v>
      </c>
      <c r="P20" s="107" t="s">
        <v>752</v>
      </c>
      <c r="R20" s="16" t="s">
        <v>596</v>
      </c>
    </row>
    <row r="21" spans="1:18">
      <c r="A21" s="14" t="s">
        <v>163</v>
      </c>
      <c r="D21" s="140">
        <v>0.81</v>
      </c>
      <c r="E21" s="14" t="s">
        <v>541</v>
      </c>
      <c r="P21" s="107" t="s">
        <v>753</v>
      </c>
      <c r="R21" s="16" t="s">
        <v>597</v>
      </c>
    </row>
    <row r="22" spans="1:18">
      <c r="A22" s="14" t="s">
        <v>493</v>
      </c>
      <c r="D22" s="140">
        <v>0.8</v>
      </c>
      <c r="E22" s="14" t="s">
        <v>542</v>
      </c>
      <c r="P22" s="107" t="s">
        <v>754</v>
      </c>
      <c r="R22" s="16" t="s">
        <v>598</v>
      </c>
    </row>
    <row r="23" spans="1:18">
      <c r="A23" s="14" t="s">
        <v>512</v>
      </c>
      <c r="D23" s="140">
        <v>0.79</v>
      </c>
      <c r="E23" s="14" t="s">
        <v>543</v>
      </c>
      <c r="P23" s="107" t="s">
        <v>755</v>
      </c>
      <c r="R23" s="16" t="s">
        <v>599</v>
      </c>
    </row>
    <row r="24" spans="1:18">
      <c r="A24" s="14" t="s">
        <v>77</v>
      </c>
      <c r="D24" s="140">
        <v>0.78</v>
      </c>
      <c r="E24" s="14" t="s">
        <v>544</v>
      </c>
      <c r="P24" s="107" t="s">
        <v>756</v>
      </c>
      <c r="R24" s="16" t="s">
        <v>600</v>
      </c>
    </row>
    <row r="25" spans="1:18">
      <c r="A25" s="14" t="s">
        <v>199</v>
      </c>
      <c r="D25" s="140">
        <v>0.77</v>
      </c>
      <c r="E25" s="14" t="s">
        <v>545</v>
      </c>
      <c r="P25" s="107" t="s">
        <v>757</v>
      </c>
      <c r="R25" s="16" t="s">
        <v>601</v>
      </c>
    </row>
    <row r="26" spans="1:18">
      <c r="A26" s="14" t="s">
        <v>318</v>
      </c>
      <c r="D26" s="140">
        <v>0.76</v>
      </c>
      <c r="E26" s="14" t="s">
        <v>546</v>
      </c>
      <c r="P26" s="107" t="s">
        <v>758</v>
      </c>
      <c r="R26" s="16" t="s">
        <v>602</v>
      </c>
    </row>
    <row r="27" spans="1:18">
      <c r="A27" s="14" t="s">
        <v>87</v>
      </c>
      <c r="D27" s="140">
        <v>0.75</v>
      </c>
      <c r="E27" s="14" t="s">
        <v>547</v>
      </c>
      <c r="R27" s="16" t="s">
        <v>603</v>
      </c>
    </row>
    <row r="28" spans="1:18">
      <c r="A28" s="14" t="s">
        <v>291</v>
      </c>
      <c r="D28" s="140">
        <v>0.74</v>
      </c>
      <c r="E28" s="14" t="s">
        <v>548</v>
      </c>
    </row>
    <row r="29" spans="1:18">
      <c r="A29" s="14" t="s">
        <v>55</v>
      </c>
      <c r="D29" s="140">
        <v>0.73</v>
      </c>
      <c r="E29" s="14" t="s">
        <v>549</v>
      </c>
    </row>
    <row r="30" spans="1:18">
      <c r="A30" s="14" t="s">
        <v>71</v>
      </c>
      <c r="D30" s="140">
        <v>0.72</v>
      </c>
      <c r="E30" s="14" t="s">
        <v>550</v>
      </c>
    </row>
    <row r="31" spans="1:18">
      <c r="A31" s="14" t="s">
        <v>444</v>
      </c>
      <c r="D31" s="140">
        <v>0.71</v>
      </c>
      <c r="E31" s="14" t="s">
        <v>551</v>
      </c>
    </row>
    <row r="32" spans="1:18">
      <c r="A32" s="14" t="s">
        <v>298</v>
      </c>
      <c r="D32" s="140">
        <v>0.7</v>
      </c>
      <c r="E32" s="14" t="s">
        <v>552</v>
      </c>
    </row>
    <row r="33" spans="1:5">
      <c r="A33" s="14" t="s">
        <v>345</v>
      </c>
      <c r="D33" s="140">
        <v>0.69</v>
      </c>
      <c r="E33" s="14" t="s">
        <v>553</v>
      </c>
    </row>
    <row r="34" spans="1:5">
      <c r="A34" s="14" t="s">
        <v>351</v>
      </c>
      <c r="D34" s="140">
        <v>0.68</v>
      </c>
      <c r="E34" s="14" t="s">
        <v>554</v>
      </c>
    </row>
    <row r="35" spans="1:5">
      <c r="A35" s="14" t="s">
        <v>367</v>
      </c>
      <c r="D35" s="140">
        <v>0.67</v>
      </c>
      <c r="E35" s="14" t="s">
        <v>555</v>
      </c>
    </row>
    <row r="36" spans="1:5">
      <c r="A36" s="14" t="s">
        <v>174</v>
      </c>
      <c r="D36" s="140">
        <v>0.66</v>
      </c>
      <c r="E36" s="14" t="s">
        <v>556</v>
      </c>
    </row>
    <row r="37" spans="1:5">
      <c r="A37" s="14" t="s">
        <v>381</v>
      </c>
      <c r="D37" s="140">
        <v>0.65</v>
      </c>
    </row>
    <row r="38" spans="1:5">
      <c r="A38" s="14" t="s">
        <v>402</v>
      </c>
      <c r="D38" s="140">
        <v>0.64</v>
      </c>
    </row>
    <row r="39" spans="1:5">
      <c r="A39" s="14" t="s">
        <v>374</v>
      </c>
      <c r="D39" s="140">
        <v>0.63</v>
      </c>
    </row>
    <row r="40" spans="1:5">
      <c r="A40" s="14" t="s">
        <v>438</v>
      </c>
      <c r="D40" s="140">
        <v>0.62</v>
      </c>
    </row>
    <row r="41" spans="1:5">
      <c r="A41" s="14" t="s">
        <v>169</v>
      </c>
      <c r="D41" s="140">
        <v>0.61</v>
      </c>
    </row>
    <row r="42" spans="1:5">
      <c r="A42" s="14" t="s">
        <v>388</v>
      </c>
      <c r="D42" s="140">
        <v>0.6</v>
      </c>
    </row>
    <row r="43" spans="1:5">
      <c r="A43" s="14" t="s">
        <v>417</v>
      </c>
      <c r="D43" s="140">
        <v>0.59</v>
      </c>
    </row>
    <row r="44" spans="1:5">
      <c r="A44" s="14" t="s">
        <v>188</v>
      </c>
      <c r="D44" s="140">
        <v>0.57999999999999996</v>
      </c>
    </row>
    <row r="45" spans="1:5">
      <c r="A45" s="14" t="s">
        <v>181</v>
      </c>
      <c r="D45" s="140">
        <v>0.56999999999999995</v>
      </c>
    </row>
    <row r="46" spans="1:5">
      <c r="A46" s="14" t="s">
        <v>395</v>
      </c>
      <c r="D46" s="140">
        <v>0.56000000000000005</v>
      </c>
    </row>
    <row r="47" spans="1:5">
      <c r="A47" s="14" t="s">
        <v>692</v>
      </c>
      <c r="D47" s="140">
        <v>0.55000000000000004</v>
      </c>
    </row>
    <row r="48" spans="1:5">
      <c r="D48" s="140">
        <v>0.54</v>
      </c>
    </row>
    <row r="49" spans="4:4">
      <c r="D49" s="140">
        <v>0.53</v>
      </c>
    </row>
    <row r="50" spans="4:4">
      <c r="D50" s="140">
        <v>0.52</v>
      </c>
    </row>
    <row r="51" spans="4:4">
      <c r="D51" s="140">
        <v>0.51</v>
      </c>
    </row>
    <row r="52" spans="4:4">
      <c r="D52" s="140">
        <v>0.5</v>
      </c>
    </row>
    <row r="53" spans="4:4">
      <c r="D53" s="140">
        <v>0.49</v>
      </c>
    </row>
    <row r="54" spans="4:4">
      <c r="D54" s="140">
        <v>0.48</v>
      </c>
    </row>
    <row r="55" spans="4:4">
      <c r="D55" s="140">
        <v>0.47</v>
      </c>
    </row>
    <row r="56" spans="4:4">
      <c r="D56" s="140">
        <v>0.46</v>
      </c>
    </row>
    <row r="57" spans="4:4">
      <c r="D57" s="140">
        <v>0.45</v>
      </c>
    </row>
    <row r="58" spans="4:4">
      <c r="D58" s="140">
        <v>0.44</v>
      </c>
    </row>
    <row r="59" spans="4:4">
      <c r="D59" s="140">
        <v>0.42999999999999899</v>
      </c>
    </row>
    <row r="60" spans="4:4">
      <c r="D60" s="140">
        <v>0.41999999999999899</v>
      </c>
    </row>
    <row r="61" spans="4:4">
      <c r="D61" s="140">
        <v>0.40999999999999898</v>
      </c>
    </row>
    <row r="62" spans="4:4">
      <c r="D62" s="140">
        <v>0.39999999999999902</v>
      </c>
    </row>
    <row r="63" spans="4:4">
      <c r="D63" s="140">
        <v>0.38999999999999901</v>
      </c>
    </row>
    <row r="64" spans="4:4">
      <c r="D64" s="140">
        <v>0.37999999999999901</v>
      </c>
    </row>
    <row r="65" spans="4:4">
      <c r="D65" s="140">
        <v>0.369999999999999</v>
      </c>
    </row>
    <row r="66" spans="4:4">
      <c r="D66" s="140">
        <v>0.35999999999999899</v>
      </c>
    </row>
    <row r="67" spans="4:4">
      <c r="D67" s="140">
        <v>0.34999999999999898</v>
      </c>
    </row>
    <row r="68" spans="4:4">
      <c r="D68" s="140">
        <v>0.33999999999999903</v>
      </c>
    </row>
    <row r="69" spans="4:4">
      <c r="D69" s="140">
        <v>0.32999999999999902</v>
      </c>
    </row>
    <row r="70" spans="4:4">
      <c r="D70" s="140">
        <v>0.31999999999999901</v>
      </c>
    </row>
    <row r="71" spans="4:4">
      <c r="D71" s="140">
        <v>0.309999999999999</v>
      </c>
    </row>
    <row r="72" spans="4:4">
      <c r="D72" s="140">
        <v>0.29999999999999899</v>
      </c>
    </row>
    <row r="73" spans="4:4">
      <c r="D73" s="140">
        <v>0.28999999999999898</v>
      </c>
    </row>
    <row r="74" spans="4:4">
      <c r="D74" s="140">
        <v>0.27999999999999903</v>
      </c>
    </row>
    <row r="75" spans="4:4">
      <c r="D75" s="140">
        <v>0.26999999999999902</v>
      </c>
    </row>
    <row r="76" spans="4:4">
      <c r="D76" s="140">
        <v>0.25999999999999901</v>
      </c>
    </row>
    <row r="77" spans="4:4">
      <c r="D77" s="140">
        <v>0.249999999999999</v>
      </c>
    </row>
    <row r="78" spans="4:4">
      <c r="D78" s="140">
        <v>0.23999999999999899</v>
      </c>
    </row>
    <row r="79" spans="4:4">
      <c r="D79" s="140">
        <v>0.22999999999999901</v>
      </c>
    </row>
    <row r="80" spans="4:4">
      <c r="D80" s="140">
        <v>0.219999999999999</v>
      </c>
    </row>
    <row r="81" spans="4:4">
      <c r="D81" s="140">
        <v>0.20999999999999899</v>
      </c>
    </row>
    <row r="82" spans="4:4">
      <c r="D82" s="140">
        <v>0.19999999999999901</v>
      </c>
    </row>
    <row r="83" spans="4:4">
      <c r="D83" s="140">
        <v>0.189999999999999</v>
      </c>
    </row>
    <row r="84" spans="4:4">
      <c r="D84" s="140">
        <v>0.17999999999999899</v>
      </c>
    </row>
    <row r="85" spans="4:4">
      <c r="D85" s="140">
        <v>0.16999999999999901</v>
      </c>
    </row>
    <row r="86" spans="4:4">
      <c r="D86" s="140">
        <v>0.159999999999999</v>
      </c>
    </row>
    <row r="87" spans="4:4">
      <c r="D87" s="140">
        <v>0.149999999999999</v>
      </c>
    </row>
    <row r="88" spans="4:4">
      <c r="D88" s="140">
        <v>0.13999999999999899</v>
      </c>
    </row>
    <row r="89" spans="4:4">
      <c r="D89" s="140">
        <v>0.12999999999999901</v>
      </c>
    </row>
    <row r="90" spans="4:4">
      <c r="D90" s="140">
        <v>0.119999999999999</v>
      </c>
    </row>
    <row r="91" spans="4:4">
      <c r="D91" s="140">
        <v>0.109999999999999</v>
      </c>
    </row>
    <row r="92" spans="4:4">
      <c r="D92" s="140">
        <v>9.9999999999999006E-2</v>
      </c>
    </row>
    <row r="93" spans="4:4">
      <c r="D93" s="140">
        <v>8.9999999999998997E-2</v>
      </c>
    </row>
    <row r="94" spans="4:4">
      <c r="D94" s="140">
        <v>7.9999999999999002E-2</v>
      </c>
    </row>
    <row r="95" spans="4:4">
      <c r="D95" s="140">
        <v>6.9999999999998994E-2</v>
      </c>
    </row>
    <row r="96" spans="4:4">
      <c r="D96" s="140">
        <v>5.9999999999999103E-2</v>
      </c>
    </row>
    <row r="97" spans="4:4">
      <c r="D97" s="140">
        <v>4.9999999999998997E-2</v>
      </c>
    </row>
    <row r="98" spans="4:4">
      <c r="D98" s="140">
        <v>3.9999999999999002E-2</v>
      </c>
    </row>
    <row r="99" spans="4:4">
      <c r="D99" s="140">
        <v>2.9999999999999E-2</v>
      </c>
    </row>
    <row r="100" spans="4:4">
      <c r="D100" s="140">
        <v>1.9999999999999001E-2</v>
      </c>
    </row>
    <row r="101" spans="4:4">
      <c r="D101" s="140">
        <v>9.9999999999990097E-3</v>
      </c>
    </row>
    <row r="102" spans="4:4">
      <c r="D102" s="140">
        <v>0</v>
      </c>
    </row>
  </sheetData>
  <sortState ref="L2:L7">
    <sortCondition ref="L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195"/>
  <sheetViews>
    <sheetView tabSelected="1" view="pageBreakPreview" zoomScaleNormal="100" zoomScaleSheetLayoutView="100" workbookViewId="0">
      <pane xSplit="2" ySplit="7" topLeftCell="I161" activePane="bottomRight" state="frozen"/>
      <selection pane="topRight" activeCell="C1" sqref="C1"/>
      <selection pane="bottomLeft" activeCell="A8" sqref="A8"/>
      <selection pane="bottomRight" activeCell="BD189" sqref="BD189"/>
    </sheetView>
  </sheetViews>
  <sheetFormatPr defaultColWidth="9.140625" defaultRowHeight="15"/>
  <cols>
    <col min="1" max="1" width="10.140625" style="45" bestFit="1" customWidth="1"/>
    <col min="2" max="2" width="17.42578125" style="45" customWidth="1"/>
    <col min="3" max="4" width="5.7109375" style="45" customWidth="1"/>
    <col min="5" max="5" width="21.28515625" style="45" customWidth="1"/>
    <col min="6" max="6" width="41.7109375" style="45" customWidth="1"/>
    <col min="7" max="9" width="5.5703125" style="45" customWidth="1"/>
    <col min="10" max="10" width="25.85546875" style="45" customWidth="1"/>
    <col min="11" max="11" width="12.140625" style="45" customWidth="1"/>
    <col min="12" max="19" width="7.140625" style="45" customWidth="1"/>
    <col min="20" max="31" width="7.140625" style="45" hidden="1" customWidth="1"/>
    <col min="32" max="32" width="13.7109375" style="45" customWidth="1"/>
    <col min="33" max="33" width="5.42578125" style="45" customWidth="1"/>
    <col min="34" max="34" width="13.7109375" style="45" customWidth="1"/>
    <col min="35" max="36" width="5.42578125" style="45" customWidth="1"/>
    <col min="37" max="50" width="5.7109375" style="45" customWidth="1"/>
    <col min="51" max="53" width="5.7109375" style="45" hidden="1" customWidth="1"/>
    <col min="54" max="57" width="8.5703125" style="45" customWidth="1"/>
    <col min="58" max="58" width="8.42578125" style="45" customWidth="1"/>
    <col min="59" max="60" width="8.42578125" style="56" customWidth="1"/>
    <col min="61" max="61" width="19.28515625" style="56" customWidth="1"/>
    <col min="62" max="62" width="24.28515625" style="106" customWidth="1"/>
    <col min="63" max="66" width="9.140625" style="19"/>
    <col min="67" max="67" width="9.28515625" style="20" bestFit="1" customWidth="1"/>
    <col min="68" max="70" width="9.140625" style="19"/>
    <col min="71" max="71" width="9.28515625" style="19" bestFit="1" customWidth="1"/>
    <col min="72" max="227" width="9.140625" style="19"/>
    <col min="228" max="16384" width="9.140625" style="45"/>
  </cols>
  <sheetData>
    <row r="1" spans="1:227" s="18" customFormat="1" ht="22.5" customHeight="1" thickBot="1">
      <c r="A1" s="373" t="s">
        <v>0</v>
      </c>
      <c r="B1" s="374"/>
      <c r="C1" s="391" t="str">
        <f>alapadatok!C4</f>
        <v>Zamárdi Fekete István Általános Iskola és Alapfokú Művészeti Iskola</v>
      </c>
      <c r="D1" s="392"/>
      <c r="E1" s="392"/>
      <c r="F1" s="392"/>
      <c r="G1" s="392"/>
      <c r="H1" s="392"/>
      <c r="I1" s="393"/>
      <c r="J1" s="383" t="s">
        <v>731</v>
      </c>
      <c r="K1" s="384"/>
      <c r="L1" s="152" t="s">
        <v>11</v>
      </c>
      <c r="M1" s="152" t="s">
        <v>12</v>
      </c>
      <c r="N1" s="152" t="s">
        <v>13</v>
      </c>
      <c r="O1" s="152" t="s">
        <v>14</v>
      </c>
      <c r="P1" s="152" t="s">
        <v>15</v>
      </c>
      <c r="Q1" s="152" t="s">
        <v>16</v>
      </c>
      <c r="R1" s="152" t="s">
        <v>17</v>
      </c>
      <c r="S1" s="152" t="s">
        <v>18</v>
      </c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326" t="s">
        <v>559</v>
      </c>
      <c r="AG1" s="327"/>
      <c r="AH1" s="327"/>
      <c r="AI1" s="328"/>
      <c r="AJ1" s="333" t="s">
        <v>869</v>
      </c>
      <c r="AK1" s="336" t="s">
        <v>8</v>
      </c>
      <c r="AL1" s="339" t="s">
        <v>6</v>
      </c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 t="s">
        <v>2</v>
      </c>
      <c r="BC1" s="442"/>
      <c r="BD1" s="368" t="s">
        <v>726</v>
      </c>
      <c r="BE1" s="369" t="s">
        <v>727</v>
      </c>
      <c r="BF1" s="443" t="s">
        <v>765</v>
      </c>
      <c r="BG1" s="444" t="s">
        <v>23</v>
      </c>
      <c r="BH1" s="445" t="s">
        <v>25</v>
      </c>
      <c r="BI1" s="365" t="s">
        <v>856</v>
      </c>
      <c r="BJ1" s="344" t="s">
        <v>7</v>
      </c>
    </row>
    <row r="2" spans="1:227" s="18" customFormat="1" ht="22.5" customHeight="1" thickBot="1">
      <c r="A2" s="375"/>
      <c r="B2" s="376"/>
      <c r="C2" s="394"/>
      <c r="D2" s="395"/>
      <c r="E2" s="395"/>
      <c r="F2" s="395"/>
      <c r="G2" s="395"/>
      <c r="H2" s="395"/>
      <c r="I2" s="396"/>
      <c r="J2" s="381" t="s">
        <v>732</v>
      </c>
      <c r="K2" s="382"/>
      <c r="L2" s="151">
        <v>23</v>
      </c>
      <c r="M2" s="151">
        <v>19</v>
      </c>
      <c r="N2" s="151">
        <v>30</v>
      </c>
      <c r="O2" s="151">
        <v>17</v>
      </c>
      <c r="P2" s="151">
        <v>23</v>
      </c>
      <c r="Q2" s="151">
        <v>21</v>
      </c>
      <c r="R2" s="151">
        <v>21</v>
      </c>
      <c r="S2" s="151">
        <v>23</v>
      </c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329" t="s">
        <v>761</v>
      </c>
      <c r="AG2" s="330"/>
      <c r="AH2" s="329" t="s">
        <v>762</v>
      </c>
      <c r="AI2" s="330"/>
      <c r="AJ2" s="334"/>
      <c r="AK2" s="337"/>
      <c r="AL2" s="340" t="s">
        <v>9</v>
      </c>
      <c r="AM2" s="340" t="s">
        <v>10</v>
      </c>
      <c r="AN2" s="340" t="s">
        <v>771</v>
      </c>
      <c r="AO2" s="340" t="s">
        <v>877</v>
      </c>
      <c r="AP2" s="340" t="s">
        <v>876</v>
      </c>
      <c r="AQ2" s="340" t="s">
        <v>772</v>
      </c>
      <c r="AR2" s="341" t="s">
        <v>773</v>
      </c>
      <c r="AS2" s="342" t="s">
        <v>774</v>
      </c>
      <c r="AT2" s="343" t="s">
        <v>775</v>
      </c>
      <c r="AU2" s="343" t="s">
        <v>776</v>
      </c>
      <c r="AV2" s="343" t="s">
        <v>777</v>
      </c>
      <c r="AW2" s="343" t="s">
        <v>883</v>
      </c>
      <c r="AX2" s="343" t="s">
        <v>1020</v>
      </c>
      <c r="AY2" s="343"/>
      <c r="AZ2" s="343"/>
      <c r="BA2" s="343"/>
      <c r="BB2" s="333" t="s">
        <v>3</v>
      </c>
      <c r="BC2" s="441" t="s">
        <v>4</v>
      </c>
      <c r="BD2" s="368"/>
      <c r="BE2" s="369"/>
      <c r="BF2" s="443"/>
      <c r="BG2" s="444"/>
      <c r="BH2" s="445"/>
      <c r="BI2" s="366"/>
      <c r="BJ2" s="344"/>
    </row>
    <row r="3" spans="1:227" s="18" customFormat="1" ht="22.5" customHeight="1" thickBot="1">
      <c r="A3" s="377"/>
      <c r="B3" s="378"/>
      <c r="C3" s="397"/>
      <c r="D3" s="398"/>
      <c r="E3" s="398"/>
      <c r="F3" s="398"/>
      <c r="G3" s="398"/>
      <c r="H3" s="398"/>
      <c r="I3" s="399"/>
      <c r="J3" s="381" t="s">
        <v>733</v>
      </c>
      <c r="K3" s="382"/>
      <c r="L3" s="151">
        <v>24</v>
      </c>
      <c r="M3" s="151">
        <v>19</v>
      </c>
      <c r="N3" s="151">
        <v>33</v>
      </c>
      <c r="O3" s="151">
        <v>18</v>
      </c>
      <c r="P3" s="151">
        <v>24</v>
      </c>
      <c r="Q3" s="151">
        <v>21</v>
      </c>
      <c r="R3" s="151">
        <v>24</v>
      </c>
      <c r="S3" s="151">
        <v>24</v>
      </c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331" t="s">
        <v>763</v>
      </c>
      <c r="AG3" s="333" t="s">
        <v>759</v>
      </c>
      <c r="AH3" s="331" t="s">
        <v>764</v>
      </c>
      <c r="AI3" s="333" t="s">
        <v>760</v>
      </c>
      <c r="AJ3" s="334"/>
      <c r="AK3" s="337"/>
      <c r="AL3" s="340"/>
      <c r="AM3" s="340"/>
      <c r="AN3" s="340"/>
      <c r="AO3" s="340"/>
      <c r="AP3" s="340"/>
      <c r="AQ3" s="340"/>
      <c r="AR3" s="341"/>
      <c r="AS3" s="342"/>
      <c r="AT3" s="343"/>
      <c r="AU3" s="343"/>
      <c r="AV3" s="343"/>
      <c r="AW3" s="343"/>
      <c r="AX3" s="343"/>
      <c r="AY3" s="343"/>
      <c r="AZ3" s="343"/>
      <c r="BA3" s="343"/>
      <c r="BB3" s="334"/>
      <c r="BC3" s="441"/>
      <c r="BD3" s="368"/>
      <c r="BE3" s="369"/>
      <c r="BF3" s="443"/>
      <c r="BG3" s="444"/>
      <c r="BH3" s="445"/>
      <c r="BI3" s="366"/>
      <c r="BJ3" s="344"/>
    </row>
    <row r="4" spans="1:227" s="21" customFormat="1" ht="22.5" customHeight="1" thickBot="1">
      <c r="A4" s="403" t="s">
        <v>1</v>
      </c>
      <c r="B4" s="403" t="s">
        <v>708</v>
      </c>
      <c r="C4" s="387" t="s">
        <v>709</v>
      </c>
      <c r="D4" s="400"/>
      <c r="E4" s="387" t="s">
        <v>861</v>
      </c>
      <c r="F4" s="406" t="s">
        <v>862</v>
      </c>
      <c r="G4" s="424" t="s">
        <v>557</v>
      </c>
      <c r="H4" s="333" t="s">
        <v>728</v>
      </c>
      <c r="I4" s="423" t="s">
        <v>5</v>
      </c>
      <c r="J4" s="379" t="s">
        <v>766</v>
      </c>
      <c r="K4" s="380"/>
      <c r="L4" s="150">
        <v>25</v>
      </c>
      <c r="M4" s="150">
        <v>25</v>
      </c>
      <c r="N4" s="150">
        <v>25</v>
      </c>
      <c r="O4" s="150">
        <v>27</v>
      </c>
      <c r="P4" s="150">
        <v>28</v>
      </c>
      <c r="Q4" s="150">
        <v>28</v>
      </c>
      <c r="R4" s="150">
        <v>31</v>
      </c>
      <c r="S4" s="150">
        <v>31</v>
      </c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331"/>
      <c r="AG4" s="334"/>
      <c r="AH4" s="331"/>
      <c r="AI4" s="334"/>
      <c r="AJ4" s="334"/>
      <c r="AK4" s="337"/>
      <c r="AL4" s="340"/>
      <c r="AM4" s="340"/>
      <c r="AN4" s="340"/>
      <c r="AO4" s="340"/>
      <c r="AP4" s="340"/>
      <c r="AQ4" s="340"/>
      <c r="AR4" s="341"/>
      <c r="AS4" s="342"/>
      <c r="AT4" s="343"/>
      <c r="AU4" s="343"/>
      <c r="AV4" s="343"/>
      <c r="AW4" s="343"/>
      <c r="AX4" s="343"/>
      <c r="AY4" s="343"/>
      <c r="AZ4" s="343"/>
      <c r="BA4" s="343"/>
      <c r="BB4" s="334"/>
      <c r="BC4" s="441"/>
      <c r="BD4" s="368"/>
      <c r="BE4" s="369"/>
      <c r="BF4" s="443"/>
      <c r="BG4" s="444"/>
      <c r="BH4" s="445"/>
      <c r="BI4" s="366"/>
      <c r="BJ4" s="344"/>
      <c r="BK4" s="19"/>
      <c r="BL4" s="19"/>
      <c r="BM4" s="19"/>
      <c r="BN4" s="19"/>
      <c r="BO4" s="20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</row>
    <row r="5" spans="1:227" s="24" customFormat="1" ht="131.25" customHeight="1" thickBot="1">
      <c r="A5" s="404"/>
      <c r="B5" s="404"/>
      <c r="C5" s="331"/>
      <c r="D5" s="401"/>
      <c r="E5" s="331"/>
      <c r="F5" s="388"/>
      <c r="G5" s="425"/>
      <c r="H5" s="334"/>
      <c r="I5" s="334"/>
      <c r="J5" s="388" t="s">
        <v>730</v>
      </c>
      <c r="K5" s="337" t="s">
        <v>729</v>
      </c>
      <c r="L5" s="385" t="s">
        <v>734</v>
      </c>
      <c r="M5" s="385" t="s">
        <v>735</v>
      </c>
      <c r="N5" s="385" t="s">
        <v>736</v>
      </c>
      <c r="O5" s="430" t="s">
        <v>737</v>
      </c>
      <c r="P5" s="430" t="s">
        <v>738</v>
      </c>
      <c r="Q5" s="430" t="s">
        <v>739</v>
      </c>
      <c r="R5" s="430" t="s">
        <v>740</v>
      </c>
      <c r="S5" s="430" t="s">
        <v>741</v>
      </c>
      <c r="T5" s="430"/>
      <c r="U5" s="430"/>
      <c r="V5" s="430"/>
      <c r="W5" s="430"/>
      <c r="X5" s="430"/>
      <c r="Y5" s="385"/>
      <c r="Z5" s="385"/>
      <c r="AA5" s="385"/>
      <c r="AB5" s="385"/>
      <c r="AC5" s="439"/>
      <c r="AD5" s="439"/>
      <c r="AE5" s="439"/>
      <c r="AF5" s="331"/>
      <c r="AG5" s="334"/>
      <c r="AH5" s="331"/>
      <c r="AI5" s="334"/>
      <c r="AJ5" s="334"/>
      <c r="AK5" s="337"/>
      <c r="AL5" s="340"/>
      <c r="AM5" s="340"/>
      <c r="AN5" s="340"/>
      <c r="AO5" s="340"/>
      <c r="AP5" s="340"/>
      <c r="AQ5" s="340"/>
      <c r="AR5" s="341"/>
      <c r="AS5" s="342"/>
      <c r="AT5" s="343"/>
      <c r="AU5" s="343"/>
      <c r="AV5" s="343"/>
      <c r="AW5" s="343"/>
      <c r="AX5" s="343"/>
      <c r="AY5" s="343"/>
      <c r="AZ5" s="343"/>
      <c r="BA5" s="343"/>
      <c r="BB5" s="334"/>
      <c r="BC5" s="441"/>
      <c r="BD5" s="368"/>
      <c r="BE5" s="369"/>
      <c r="BF5" s="443"/>
      <c r="BG5" s="444"/>
      <c r="BH5" s="445"/>
      <c r="BI5" s="366"/>
      <c r="BJ5" s="344"/>
      <c r="BK5" s="22"/>
      <c r="BL5" s="22"/>
      <c r="BM5" s="22"/>
      <c r="BN5" s="22"/>
      <c r="BO5" s="23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</row>
    <row r="6" spans="1:227" s="24" customFormat="1" ht="15.75" hidden="1" customHeight="1" thickBot="1">
      <c r="A6" s="404"/>
      <c r="B6" s="404"/>
      <c r="C6" s="331"/>
      <c r="D6" s="401"/>
      <c r="E6" s="331"/>
      <c r="F6" s="388"/>
      <c r="G6" s="425"/>
      <c r="H6" s="419"/>
      <c r="I6" s="419"/>
      <c r="J6" s="389"/>
      <c r="K6" s="337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439"/>
      <c r="AD6" s="439"/>
      <c r="AE6" s="439"/>
      <c r="AF6" s="331"/>
      <c r="AG6" s="334"/>
      <c r="AH6" s="331"/>
      <c r="AI6" s="334"/>
      <c r="AJ6" s="334"/>
      <c r="AK6" s="337"/>
      <c r="AL6" s="340"/>
      <c r="AM6" s="340"/>
      <c r="AN6" s="340"/>
      <c r="AO6" s="340"/>
      <c r="AP6" s="340"/>
      <c r="AQ6" s="340"/>
      <c r="AR6" s="341"/>
      <c r="AS6" s="342"/>
      <c r="AT6" s="343"/>
      <c r="AU6" s="343"/>
      <c r="AV6" s="343"/>
      <c r="AW6" s="343"/>
      <c r="AX6" s="343"/>
      <c r="AY6" s="343"/>
      <c r="AZ6" s="343"/>
      <c r="BA6" s="343"/>
      <c r="BB6" s="334"/>
      <c r="BC6" s="441"/>
      <c r="BD6" s="368"/>
      <c r="BE6" s="369"/>
      <c r="BF6" s="443"/>
      <c r="BG6" s="444"/>
      <c r="BH6" s="445"/>
      <c r="BI6" s="366"/>
      <c r="BJ6" s="344"/>
      <c r="BK6" s="22"/>
      <c r="BL6" s="22"/>
      <c r="BM6" s="22"/>
      <c r="BN6" s="22"/>
      <c r="BO6" s="23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</row>
    <row r="7" spans="1:227" s="24" customFormat="1" ht="15.75" thickBot="1">
      <c r="A7" s="405"/>
      <c r="B7" s="405"/>
      <c r="C7" s="332"/>
      <c r="D7" s="402"/>
      <c r="E7" s="332"/>
      <c r="F7" s="407"/>
      <c r="G7" s="426"/>
      <c r="H7" s="420"/>
      <c r="I7" s="420"/>
      <c r="J7" s="390"/>
      <c r="K7" s="338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440"/>
      <c r="AD7" s="440"/>
      <c r="AE7" s="440"/>
      <c r="AF7" s="332"/>
      <c r="AG7" s="335"/>
      <c r="AH7" s="332"/>
      <c r="AI7" s="335"/>
      <c r="AJ7" s="335"/>
      <c r="AK7" s="338"/>
      <c r="AL7" s="340"/>
      <c r="AM7" s="340"/>
      <c r="AN7" s="340"/>
      <c r="AO7" s="340"/>
      <c r="AP7" s="340"/>
      <c r="AQ7" s="340"/>
      <c r="AR7" s="341"/>
      <c r="AS7" s="342"/>
      <c r="AT7" s="343"/>
      <c r="AU7" s="343"/>
      <c r="AV7" s="343"/>
      <c r="AW7" s="343"/>
      <c r="AX7" s="343"/>
      <c r="AY7" s="343"/>
      <c r="AZ7" s="343"/>
      <c r="BA7" s="343"/>
      <c r="BB7" s="335"/>
      <c r="BC7" s="441"/>
      <c r="BD7" s="368"/>
      <c r="BE7" s="369"/>
      <c r="BF7" s="443"/>
      <c r="BG7" s="444"/>
      <c r="BH7" s="445"/>
      <c r="BI7" s="367"/>
      <c r="BJ7" s="344"/>
      <c r="BK7" s="22"/>
      <c r="BL7" s="22"/>
      <c r="BM7" s="22"/>
      <c r="BN7" s="22"/>
      <c r="BO7" s="23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</row>
    <row r="8" spans="1:227" s="24" customFormat="1" ht="15" customHeight="1">
      <c r="A8" s="370" t="s">
        <v>11</v>
      </c>
      <c r="B8" s="431" t="s">
        <v>1005</v>
      </c>
      <c r="C8" s="432" t="s">
        <v>721</v>
      </c>
      <c r="D8" s="323">
        <v>1</v>
      </c>
      <c r="E8" s="142" t="s">
        <v>873</v>
      </c>
      <c r="F8" s="145" t="s">
        <v>1006</v>
      </c>
      <c r="G8" s="427" t="s">
        <v>566</v>
      </c>
      <c r="H8" s="427" t="s">
        <v>20</v>
      </c>
      <c r="I8" s="411"/>
      <c r="J8" s="146" t="s">
        <v>1008</v>
      </c>
      <c r="K8" s="414">
        <f>IF(SUM(AI8:AI17)&gt;0,(BD8-SUM(AI8:AI17))/22,IFERROR(IF(AND(BD8&gt;=22*D8,BD8&lt;=26*D8),1*D8,IF(BD8/BE8&gt;1,1*D8+(BF8/22))+IF(BD8/BE8=1,1*D8)+IF(BD8/BE8&lt;1,IF(AND(BE8&gt;=22*D8,BE8&lt;=26*D8),BD8/22,BD8/BE8))),0))-(SUM(AG8:AG17)/22)</f>
        <v>1.1818181818181819</v>
      </c>
      <c r="L8" s="34"/>
      <c r="M8" s="34"/>
      <c r="N8" s="34"/>
      <c r="O8" s="34"/>
      <c r="P8" s="34">
        <v>2</v>
      </c>
      <c r="Q8" s="34">
        <v>2</v>
      </c>
      <c r="R8" s="34">
        <v>2</v>
      </c>
      <c r="S8" s="34">
        <v>2</v>
      </c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5"/>
      <c r="AG8" s="26"/>
      <c r="AH8" s="25"/>
      <c r="AI8" s="26"/>
      <c r="AJ8" s="26"/>
      <c r="AK8" s="408">
        <f>SUM(L8:AE17,AG8:AG17,AI8:AI17,AJ8:AJ17)</f>
        <v>10</v>
      </c>
      <c r="AL8" s="26"/>
      <c r="AM8" s="26"/>
      <c r="AN8" s="115"/>
      <c r="AO8" s="115"/>
      <c r="AP8" s="115"/>
      <c r="AQ8" s="115"/>
      <c r="AR8" s="26"/>
      <c r="AS8" s="27"/>
      <c r="AT8" s="28"/>
      <c r="AU8" s="28"/>
      <c r="AV8" s="27"/>
      <c r="AW8" s="28"/>
      <c r="AX8" s="28"/>
      <c r="AY8" s="28"/>
      <c r="AZ8" s="28"/>
      <c r="BA8" s="28"/>
      <c r="BB8" s="427"/>
      <c r="BC8" s="348">
        <f>IFERROR(VLOOKUP(BB8,Segéd2!$L$2:$M$7,2,FALSE),0)</f>
        <v>0</v>
      </c>
      <c r="BD8" s="345">
        <f>SUM(AK8,AL8:BA17,BC8)</f>
        <v>10</v>
      </c>
      <c r="BE8" s="351">
        <v>6</v>
      </c>
      <c r="BF8" s="362">
        <f>IF(AND(BD8&gt;26,BE8&gt;=22),BD8-26,IF(BD8&gt;BE8,BD8-BE8,0))</f>
        <v>4</v>
      </c>
      <c r="BG8" s="362">
        <f>SUM(AG8:AG17)</f>
        <v>0</v>
      </c>
      <c r="BH8" s="356"/>
      <c r="BI8" s="111"/>
      <c r="BJ8" s="359"/>
      <c r="BK8" s="22"/>
      <c r="BL8" s="22"/>
      <c r="BM8" s="22"/>
      <c r="BN8" s="22"/>
      <c r="BO8" s="23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</row>
    <row r="9" spans="1:227" s="24" customFormat="1" ht="15" customHeight="1">
      <c r="A9" s="371"/>
      <c r="B9" s="371"/>
      <c r="C9" s="433"/>
      <c r="D9" s="324"/>
      <c r="E9" s="143"/>
      <c r="F9" s="309" t="s">
        <v>1007</v>
      </c>
      <c r="G9" s="428"/>
      <c r="H9" s="428"/>
      <c r="I9" s="412"/>
      <c r="J9" s="147" t="s">
        <v>1009</v>
      </c>
      <c r="K9" s="415"/>
      <c r="L9" s="28"/>
      <c r="M9" s="34"/>
      <c r="N9" s="34"/>
      <c r="O9" s="34"/>
      <c r="P9" s="34">
        <v>1</v>
      </c>
      <c r="Q9" s="34">
        <v>1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2"/>
      <c r="AG9" s="28"/>
      <c r="AH9" s="32"/>
      <c r="AI9" s="28"/>
      <c r="AJ9" s="28"/>
      <c r="AK9" s="409"/>
      <c r="AL9" s="28"/>
      <c r="AM9" s="28"/>
      <c r="AN9" s="116"/>
      <c r="AO9" s="116"/>
      <c r="AP9" s="116"/>
      <c r="AQ9" s="116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428"/>
      <c r="BC9" s="349"/>
      <c r="BD9" s="346"/>
      <c r="BE9" s="352"/>
      <c r="BF9" s="363"/>
      <c r="BG9" s="363"/>
      <c r="BH9" s="357"/>
      <c r="BI9" s="112"/>
      <c r="BJ9" s="360"/>
      <c r="BK9" s="22"/>
      <c r="BL9" s="22"/>
      <c r="BM9" s="22"/>
      <c r="BN9" s="22"/>
      <c r="BO9" s="23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</row>
    <row r="10" spans="1:227" s="24" customFormat="1" ht="15" customHeight="1">
      <c r="A10" s="371"/>
      <c r="B10" s="371"/>
      <c r="C10" s="433"/>
      <c r="D10" s="324"/>
      <c r="E10" s="143"/>
      <c r="F10" s="307"/>
      <c r="G10" s="428"/>
      <c r="H10" s="428"/>
      <c r="I10" s="412"/>
      <c r="J10" s="147"/>
      <c r="K10" s="415"/>
      <c r="L10" s="28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2"/>
      <c r="AG10" s="28"/>
      <c r="AH10" s="32"/>
      <c r="AI10" s="28"/>
      <c r="AJ10" s="28"/>
      <c r="AK10" s="409"/>
      <c r="AL10" s="28"/>
      <c r="AM10" s="28"/>
      <c r="AN10" s="116"/>
      <c r="AO10" s="116"/>
      <c r="AP10" s="116"/>
      <c r="AQ10" s="116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428"/>
      <c r="BC10" s="349"/>
      <c r="BD10" s="346"/>
      <c r="BE10" s="352"/>
      <c r="BF10" s="363"/>
      <c r="BG10" s="363"/>
      <c r="BH10" s="357"/>
      <c r="BI10" s="112"/>
      <c r="BJ10" s="360"/>
      <c r="BK10" s="22"/>
      <c r="BL10" s="22"/>
      <c r="BM10" s="22"/>
      <c r="BN10" s="22"/>
      <c r="BO10" s="23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</row>
    <row r="11" spans="1:227" s="24" customFormat="1" ht="15" customHeight="1">
      <c r="A11" s="371"/>
      <c r="B11" s="371"/>
      <c r="C11" s="433"/>
      <c r="D11" s="324"/>
      <c r="E11" s="143"/>
      <c r="F11" s="307"/>
      <c r="G11" s="428"/>
      <c r="H11" s="428"/>
      <c r="I11" s="412"/>
      <c r="J11" s="147"/>
      <c r="K11" s="415"/>
      <c r="L11" s="28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2"/>
      <c r="AG11" s="28"/>
      <c r="AH11" s="32"/>
      <c r="AI11" s="28"/>
      <c r="AJ11" s="28"/>
      <c r="AK11" s="409"/>
      <c r="AL11" s="28"/>
      <c r="AM11" s="28"/>
      <c r="AN11" s="116"/>
      <c r="AO11" s="116"/>
      <c r="AP11" s="116"/>
      <c r="AQ11" s="116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428"/>
      <c r="BC11" s="349"/>
      <c r="BD11" s="346"/>
      <c r="BE11" s="352"/>
      <c r="BF11" s="363"/>
      <c r="BG11" s="363"/>
      <c r="BH11" s="357"/>
      <c r="BI11" s="112"/>
      <c r="BJ11" s="360"/>
      <c r="BK11" s="22"/>
      <c r="BL11" s="22"/>
      <c r="BM11" s="22"/>
      <c r="BN11" s="22"/>
      <c r="BO11" s="23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</row>
    <row r="12" spans="1:227" s="24" customFormat="1" ht="15" customHeight="1">
      <c r="A12" s="371"/>
      <c r="B12" s="371"/>
      <c r="C12" s="433"/>
      <c r="D12" s="324"/>
      <c r="E12" s="143"/>
      <c r="F12" s="307"/>
      <c r="G12" s="428"/>
      <c r="H12" s="428"/>
      <c r="I12" s="412"/>
      <c r="J12" s="31"/>
      <c r="K12" s="415"/>
      <c r="L12" s="28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2"/>
      <c r="AG12" s="28"/>
      <c r="AH12" s="32"/>
      <c r="AI12" s="28"/>
      <c r="AJ12" s="28"/>
      <c r="AK12" s="409"/>
      <c r="AL12" s="28"/>
      <c r="AM12" s="28"/>
      <c r="AN12" s="116"/>
      <c r="AO12" s="116"/>
      <c r="AP12" s="116"/>
      <c r="AQ12" s="116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428"/>
      <c r="BC12" s="349"/>
      <c r="BD12" s="346"/>
      <c r="BE12" s="352"/>
      <c r="BF12" s="363"/>
      <c r="BG12" s="363"/>
      <c r="BH12" s="357"/>
      <c r="BI12" s="112"/>
      <c r="BJ12" s="360"/>
      <c r="BK12" s="22"/>
      <c r="BL12" s="22"/>
      <c r="BM12" s="22"/>
      <c r="BN12" s="22"/>
      <c r="BO12" s="23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</row>
    <row r="13" spans="1:227" s="24" customFormat="1" ht="15" customHeight="1">
      <c r="A13" s="371"/>
      <c r="B13" s="371"/>
      <c r="C13" s="433"/>
      <c r="D13" s="324"/>
      <c r="E13" s="143"/>
      <c r="F13" s="307"/>
      <c r="G13" s="428"/>
      <c r="H13" s="428"/>
      <c r="I13" s="412"/>
      <c r="J13" s="148"/>
      <c r="K13" s="415"/>
      <c r="L13" s="28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3"/>
      <c r="AG13" s="34"/>
      <c r="AH13" s="33"/>
      <c r="AI13" s="34"/>
      <c r="AJ13" s="34"/>
      <c r="AK13" s="409"/>
      <c r="AL13" s="28"/>
      <c r="AM13" s="28"/>
      <c r="AN13" s="116"/>
      <c r="AO13" s="116"/>
      <c r="AP13" s="116"/>
      <c r="AQ13" s="116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428"/>
      <c r="BC13" s="349"/>
      <c r="BD13" s="346"/>
      <c r="BE13" s="352"/>
      <c r="BF13" s="363"/>
      <c r="BG13" s="363"/>
      <c r="BH13" s="357"/>
      <c r="BI13" s="112"/>
      <c r="BJ13" s="360"/>
      <c r="BK13" s="22"/>
      <c r="BL13" s="22"/>
      <c r="BM13" s="22"/>
      <c r="BN13" s="22"/>
      <c r="BO13" s="23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</row>
    <row r="14" spans="1:227" s="24" customFormat="1" ht="15" customHeight="1">
      <c r="A14" s="371"/>
      <c r="B14" s="371"/>
      <c r="C14" s="433"/>
      <c r="D14" s="324"/>
      <c r="E14" s="143"/>
      <c r="F14" s="307"/>
      <c r="G14" s="428"/>
      <c r="H14" s="428"/>
      <c r="I14" s="412"/>
      <c r="J14" s="147"/>
      <c r="K14" s="415"/>
      <c r="L14" s="28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2"/>
      <c r="AG14" s="28"/>
      <c r="AH14" s="32"/>
      <c r="AI14" s="28"/>
      <c r="AJ14" s="28"/>
      <c r="AK14" s="409"/>
      <c r="AL14" s="28"/>
      <c r="AM14" s="28"/>
      <c r="AN14" s="116"/>
      <c r="AO14" s="116"/>
      <c r="AP14" s="116"/>
      <c r="AQ14" s="116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428"/>
      <c r="BC14" s="349"/>
      <c r="BD14" s="346"/>
      <c r="BE14" s="352"/>
      <c r="BF14" s="363"/>
      <c r="BG14" s="363"/>
      <c r="BH14" s="357"/>
      <c r="BI14" s="112"/>
      <c r="BJ14" s="360"/>
      <c r="BK14" s="22"/>
      <c r="BL14" s="22"/>
      <c r="BM14" s="22"/>
      <c r="BN14" s="22"/>
      <c r="BO14" s="23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</row>
    <row r="15" spans="1:227" s="24" customFormat="1" ht="15" customHeight="1">
      <c r="A15" s="371"/>
      <c r="B15" s="371"/>
      <c r="C15" s="433"/>
      <c r="D15" s="324"/>
      <c r="E15" s="143"/>
      <c r="F15" s="307"/>
      <c r="G15" s="428"/>
      <c r="H15" s="428"/>
      <c r="I15" s="412"/>
      <c r="J15" s="147"/>
      <c r="K15" s="415"/>
      <c r="L15" s="28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2"/>
      <c r="AG15" s="28"/>
      <c r="AH15" s="32"/>
      <c r="AI15" s="28"/>
      <c r="AJ15" s="28"/>
      <c r="AK15" s="409"/>
      <c r="AL15" s="28"/>
      <c r="AM15" s="28"/>
      <c r="AN15" s="116"/>
      <c r="AO15" s="116"/>
      <c r="AP15" s="116"/>
      <c r="AQ15" s="116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428"/>
      <c r="BC15" s="349"/>
      <c r="BD15" s="346"/>
      <c r="BE15" s="352"/>
      <c r="BF15" s="363"/>
      <c r="BG15" s="363"/>
      <c r="BH15" s="357"/>
      <c r="BI15" s="112"/>
      <c r="BJ15" s="360"/>
      <c r="BK15" s="22"/>
      <c r="BL15" s="22"/>
      <c r="BM15" s="22"/>
      <c r="BN15" s="22"/>
      <c r="BO15" s="23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</row>
    <row r="16" spans="1:227" s="24" customFormat="1" ht="15" customHeight="1">
      <c r="A16" s="371"/>
      <c r="B16" s="371"/>
      <c r="C16" s="433"/>
      <c r="D16" s="324"/>
      <c r="E16" s="143"/>
      <c r="F16" s="307"/>
      <c r="G16" s="428"/>
      <c r="H16" s="428"/>
      <c r="I16" s="412"/>
      <c r="J16" s="147"/>
      <c r="K16" s="415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2"/>
      <c r="AG16" s="28"/>
      <c r="AH16" s="32"/>
      <c r="AI16" s="28"/>
      <c r="AJ16" s="28"/>
      <c r="AK16" s="409"/>
      <c r="AL16" s="28"/>
      <c r="AM16" s="28"/>
      <c r="AN16" s="116"/>
      <c r="AO16" s="116"/>
      <c r="AP16" s="116"/>
      <c r="AQ16" s="116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428"/>
      <c r="BC16" s="349"/>
      <c r="BD16" s="346"/>
      <c r="BE16" s="352"/>
      <c r="BF16" s="363"/>
      <c r="BG16" s="363"/>
      <c r="BH16" s="357"/>
      <c r="BI16" s="112"/>
      <c r="BJ16" s="360"/>
      <c r="BK16" s="22"/>
      <c r="BL16" s="22"/>
      <c r="BM16" s="22"/>
      <c r="BN16" s="22"/>
      <c r="BO16" s="23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</row>
    <row r="17" spans="1:227" s="24" customFormat="1" ht="15.75" customHeight="1" thickBot="1">
      <c r="A17" s="372"/>
      <c r="B17" s="372"/>
      <c r="C17" s="434"/>
      <c r="D17" s="325"/>
      <c r="E17" s="144"/>
      <c r="F17" s="308"/>
      <c r="G17" s="429"/>
      <c r="H17" s="429"/>
      <c r="I17" s="413"/>
      <c r="J17" s="149"/>
      <c r="K17" s="416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F17" s="38"/>
      <c r="AG17" s="39"/>
      <c r="AH17" s="38"/>
      <c r="AI17" s="39"/>
      <c r="AJ17" s="39"/>
      <c r="AK17" s="410"/>
      <c r="AL17" s="40"/>
      <c r="AM17" s="40"/>
      <c r="AN17" s="117"/>
      <c r="AO17" s="117"/>
      <c r="AP17" s="117"/>
      <c r="AQ17" s="117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29"/>
      <c r="BC17" s="350"/>
      <c r="BD17" s="347"/>
      <c r="BE17" s="353"/>
      <c r="BF17" s="364"/>
      <c r="BG17" s="364"/>
      <c r="BH17" s="358"/>
      <c r="BI17" s="113"/>
      <c r="BJ17" s="361"/>
      <c r="BK17" s="22"/>
      <c r="BL17" s="22"/>
      <c r="BM17" s="22"/>
      <c r="BN17" s="22"/>
      <c r="BO17" s="23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</row>
    <row r="18" spans="1:227" s="24" customFormat="1" ht="15" customHeight="1">
      <c r="A18" s="370" t="s">
        <v>12</v>
      </c>
      <c r="B18" s="431" t="s">
        <v>1010</v>
      </c>
      <c r="C18" s="432" t="s">
        <v>721</v>
      </c>
      <c r="D18" s="323">
        <v>1</v>
      </c>
      <c r="E18" s="142" t="s">
        <v>874</v>
      </c>
      <c r="F18" s="145" t="s">
        <v>1011</v>
      </c>
      <c r="G18" s="427" t="s">
        <v>566</v>
      </c>
      <c r="H18" s="427" t="s">
        <v>289</v>
      </c>
      <c r="I18" s="359"/>
      <c r="J18" s="146" t="s">
        <v>1012</v>
      </c>
      <c r="K18" s="414">
        <f t="shared" ref="K18" si="0">IF(SUM(AI18:AI27)&gt;0,(BD18-SUM(AI18:AI27))/22,IFERROR(IF(AND(BD18&gt;=22*D18,BD18&lt;=26*D18),1*D18,IF(BD18/BE18&gt;1,1*D18+(BF18/22))+IF(BD18/BE18=1,1*D18)+IF(BD18/BE18&lt;1,IF(AND(BE18&gt;=22*D18,BE18&lt;=26*D18),BD18/22,BD18/BE18))),0))-(SUM(AG18:AG27)/22)</f>
        <v>1.1363636363636362</v>
      </c>
      <c r="L18" s="34"/>
      <c r="M18" s="34"/>
      <c r="N18" s="34"/>
      <c r="O18" s="34"/>
      <c r="P18" s="34">
        <v>2</v>
      </c>
      <c r="Q18" s="34">
        <v>3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25"/>
      <c r="AG18" s="26"/>
      <c r="AH18" s="25"/>
      <c r="AI18" s="26"/>
      <c r="AJ18" s="26"/>
      <c r="AK18" s="408">
        <f t="shared" ref="AK18" si="1">SUM(L18:AE27,AG18:AG27,AI18:AI27,AJ18:AJ27)</f>
        <v>11</v>
      </c>
      <c r="AL18" s="26"/>
      <c r="AM18" s="26"/>
      <c r="AN18" s="115"/>
      <c r="AO18" s="115"/>
      <c r="AP18" s="115"/>
      <c r="AQ18" s="115"/>
      <c r="AR18" s="26"/>
      <c r="AS18" s="27"/>
      <c r="AT18" s="28"/>
      <c r="AU18" s="28"/>
      <c r="AV18" s="27"/>
      <c r="AW18" s="28"/>
      <c r="AX18" s="28"/>
      <c r="AY18" s="28"/>
      <c r="AZ18" s="28"/>
      <c r="BA18" s="28"/>
      <c r="BB18" s="427"/>
      <c r="BC18" s="348">
        <f>IFERROR(VLOOKUP(BB18,Segéd2!$L$2:$M$7,2,FALSE),0)</f>
        <v>0</v>
      </c>
      <c r="BD18" s="345">
        <f t="shared" ref="BD18" si="2">SUM(AK18,AL18:BA27,BC18)</f>
        <v>11</v>
      </c>
      <c r="BE18" s="351">
        <v>8</v>
      </c>
      <c r="BF18" s="362">
        <f t="shared" ref="BF18" si="3">IF(AND(BD18&gt;26,BE18&gt;=22),(BD18-26)-IF(((AK18+SUM(AS18:BA27)+BC18)-26)&gt;0,(AK18+SUM(AS18:BA27)+BC18)-26,0)+IF(AK18+BC18-26&gt;0,AK18+BC18-26,0),IF(BD18&gt;BE18,(BD18-BE18)-IF(((AK18+SUM(AS18:BA27)+BC18)-BE18)&gt;0,(AK18+SUM(AS18:BA27)+BC18)-BE18,0)+IF(AK18+BC18-BE18&gt;0,AK18+BC18-BE18,0),0))</f>
        <v>3</v>
      </c>
      <c r="BG18" s="362">
        <f t="shared" ref="BG18" si="4">SUM(AG18:AG27)</f>
        <v>0</v>
      </c>
      <c r="BH18" s="356"/>
      <c r="BI18" s="111"/>
      <c r="BJ18" s="359"/>
      <c r="BK18" s="22"/>
      <c r="BL18" s="22"/>
      <c r="BM18" s="22"/>
      <c r="BN18" s="22"/>
      <c r="BO18" s="23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</row>
    <row r="19" spans="1:227" s="24" customFormat="1" ht="15" customHeight="1">
      <c r="A19" s="435"/>
      <c r="B19" s="437"/>
      <c r="C19" s="433"/>
      <c r="D19" s="324"/>
      <c r="E19" s="143"/>
      <c r="F19" s="307"/>
      <c r="G19" s="428"/>
      <c r="H19" s="428"/>
      <c r="I19" s="360"/>
      <c r="J19" s="147" t="s">
        <v>1013</v>
      </c>
      <c r="K19" s="415"/>
      <c r="L19" s="28"/>
      <c r="M19" s="34"/>
      <c r="N19" s="34"/>
      <c r="O19" s="34"/>
      <c r="P19" s="34"/>
      <c r="Q19" s="34"/>
      <c r="R19" s="34">
        <v>1.5</v>
      </c>
      <c r="S19" s="34">
        <v>1.5</v>
      </c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2"/>
      <c r="AG19" s="28"/>
      <c r="AH19" s="32"/>
      <c r="AI19" s="28"/>
      <c r="AJ19" s="28"/>
      <c r="AK19" s="409"/>
      <c r="AL19" s="28"/>
      <c r="AM19" s="28"/>
      <c r="AN19" s="116"/>
      <c r="AO19" s="116"/>
      <c r="AP19" s="116"/>
      <c r="AQ19" s="116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428"/>
      <c r="BC19" s="349"/>
      <c r="BD19" s="346"/>
      <c r="BE19" s="354"/>
      <c r="BF19" s="363"/>
      <c r="BG19" s="363"/>
      <c r="BH19" s="357"/>
      <c r="BI19" s="112"/>
      <c r="BJ19" s="360"/>
      <c r="BK19" s="22"/>
      <c r="BL19" s="22"/>
      <c r="BM19" s="22"/>
      <c r="BN19" s="22"/>
      <c r="BO19" s="23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</row>
    <row r="20" spans="1:227" s="24" customFormat="1" ht="15" customHeight="1">
      <c r="A20" s="435"/>
      <c r="B20" s="437"/>
      <c r="C20" s="433"/>
      <c r="D20" s="324"/>
      <c r="E20" s="143"/>
      <c r="F20" s="307"/>
      <c r="G20" s="428"/>
      <c r="H20" s="428"/>
      <c r="I20" s="360"/>
      <c r="J20" s="147" t="s">
        <v>1014</v>
      </c>
      <c r="K20" s="415"/>
      <c r="L20" s="28"/>
      <c r="M20" s="34"/>
      <c r="N20" s="34"/>
      <c r="O20" s="34"/>
      <c r="P20" s="34"/>
      <c r="Q20" s="34"/>
      <c r="R20" s="34">
        <v>1.5</v>
      </c>
      <c r="S20" s="34">
        <v>1.5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2"/>
      <c r="AG20" s="28"/>
      <c r="AH20" s="32"/>
      <c r="AI20" s="28"/>
      <c r="AJ20" s="28"/>
      <c r="AK20" s="409"/>
      <c r="AL20" s="28"/>
      <c r="AM20" s="28"/>
      <c r="AN20" s="116"/>
      <c r="AO20" s="116"/>
      <c r="AP20" s="116"/>
      <c r="AQ20" s="116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428"/>
      <c r="BC20" s="349"/>
      <c r="BD20" s="346"/>
      <c r="BE20" s="354"/>
      <c r="BF20" s="363"/>
      <c r="BG20" s="363"/>
      <c r="BH20" s="357"/>
      <c r="BI20" s="112"/>
      <c r="BJ20" s="360"/>
      <c r="BK20" s="22"/>
      <c r="BL20" s="22"/>
      <c r="BM20" s="22"/>
      <c r="BN20" s="22"/>
      <c r="BO20" s="23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</row>
    <row r="21" spans="1:227" s="24" customFormat="1" ht="15" customHeight="1">
      <c r="A21" s="435"/>
      <c r="B21" s="437"/>
      <c r="C21" s="433"/>
      <c r="D21" s="324"/>
      <c r="E21" s="143"/>
      <c r="F21" s="307"/>
      <c r="G21" s="428"/>
      <c r="H21" s="428"/>
      <c r="I21" s="360"/>
      <c r="J21" s="147"/>
      <c r="K21" s="415"/>
      <c r="L21" s="28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2"/>
      <c r="AG21" s="28"/>
      <c r="AH21" s="32"/>
      <c r="AI21" s="28"/>
      <c r="AJ21" s="28"/>
      <c r="AK21" s="409"/>
      <c r="AL21" s="28"/>
      <c r="AM21" s="28"/>
      <c r="AN21" s="116"/>
      <c r="AO21" s="116"/>
      <c r="AP21" s="116"/>
      <c r="AQ21" s="116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428"/>
      <c r="BC21" s="349"/>
      <c r="BD21" s="346"/>
      <c r="BE21" s="354"/>
      <c r="BF21" s="363"/>
      <c r="BG21" s="363"/>
      <c r="BH21" s="357"/>
      <c r="BI21" s="112"/>
      <c r="BJ21" s="360"/>
      <c r="BK21" s="22"/>
      <c r="BL21" s="22"/>
      <c r="BM21" s="22"/>
      <c r="BN21" s="22"/>
      <c r="BO21" s="23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</row>
    <row r="22" spans="1:227" s="24" customFormat="1" ht="15" customHeight="1">
      <c r="A22" s="435"/>
      <c r="B22" s="437"/>
      <c r="C22" s="433"/>
      <c r="D22" s="324"/>
      <c r="E22" s="143"/>
      <c r="F22" s="307"/>
      <c r="G22" s="428"/>
      <c r="H22" s="428"/>
      <c r="I22" s="360"/>
      <c r="J22" s="31"/>
      <c r="K22" s="415"/>
      <c r="L22" s="28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2"/>
      <c r="AG22" s="28"/>
      <c r="AH22" s="32"/>
      <c r="AI22" s="28"/>
      <c r="AJ22" s="28"/>
      <c r="AK22" s="409"/>
      <c r="AL22" s="28"/>
      <c r="AM22" s="28"/>
      <c r="AN22" s="116"/>
      <c r="AO22" s="116"/>
      <c r="AP22" s="116"/>
      <c r="AQ22" s="116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428"/>
      <c r="BC22" s="349"/>
      <c r="BD22" s="346"/>
      <c r="BE22" s="354"/>
      <c r="BF22" s="363"/>
      <c r="BG22" s="363"/>
      <c r="BH22" s="357"/>
      <c r="BI22" s="112"/>
      <c r="BJ22" s="360"/>
      <c r="BK22" s="22"/>
      <c r="BL22" s="22"/>
      <c r="BM22" s="22"/>
      <c r="BN22" s="22"/>
      <c r="BO22" s="23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</row>
    <row r="23" spans="1:227" s="24" customFormat="1" ht="15" customHeight="1">
      <c r="A23" s="435"/>
      <c r="B23" s="437"/>
      <c r="C23" s="433"/>
      <c r="D23" s="324"/>
      <c r="E23" s="143"/>
      <c r="F23" s="307"/>
      <c r="G23" s="428"/>
      <c r="H23" s="428"/>
      <c r="I23" s="360"/>
      <c r="J23" s="148"/>
      <c r="K23" s="415"/>
      <c r="L23" s="28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3"/>
      <c r="AG23" s="34"/>
      <c r="AH23" s="33"/>
      <c r="AI23" s="34"/>
      <c r="AJ23" s="34"/>
      <c r="AK23" s="409"/>
      <c r="AL23" s="28"/>
      <c r="AM23" s="28"/>
      <c r="AN23" s="116"/>
      <c r="AO23" s="116"/>
      <c r="AP23" s="116"/>
      <c r="AQ23" s="116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428"/>
      <c r="BC23" s="349"/>
      <c r="BD23" s="346"/>
      <c r="BE23" s="354"/>
      <c r="BF23" s="363"/>
      <c r="BG23" s="363"/>
      <c r="BH23" s="357"/>
      <c r="BI23" s="112"/>
      <c r="BJ23" s="360"/>
      <c r="BK23" s="22"/>
      <c r="BL23" s="22"/>
      <c r="BM23" s="22"/>
      <c r="BN23" s="22"/>
      <c r="BO23" s="23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</row>
    <row r="24" spans="1:227" s="24" customFormat="1" ht="15" customHeight="1">
      <c r="A24" s="435"/>
      <c r="B24" s="437"/>
      <c r="C24" s="433"/>
      <c r="D24" s="324"/>
      <c r="E24" s="143"/>
      <c r="F24" s="307"/>
      <c r="G24" s="428"/>
      <c r="H24" s="428"/>
      <c r="I24" s="360"/>
      <c r="J24" s="147"/>
      <c r="K24" s="415"/>
      <c r="L24" s="28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2"/>
      <c r="AG24" s="28"/>
      <c r="AH24" s="32"/>
      <c r="AI24" s="28"/>
      <c r="AJ24" s="28"/>
      <c r="AK24" s="409"/>
      <c r="AL24" s="28"/>
      <c r="AM24" s="28"/>
      <c r="AN24" s="116"/>
      <c r="AO24" s="116"/>
      <c r="AP24" s="116"/>
      <c r="AQ24" s="1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428"/>
      <c r="BC24" s="349"/>
      <c r="BD24" s="346"/>
      <c r="BE24" s="354"/>
      <c r="BF24" s="363"/>
      <c r="BG24" s="363"/>
      <c r="BH24" s="357"/>
      <c r="BI24" s="112"/>
      <c r="BJ24" s="360"/>
      <c r="BK24" s="22"/>
      <c r="BL24" s="22"/>
      <c r="BM24" s="22"/>
      <c r="BN24" s="22"/>
      <c r="BO24" s="23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</row>
    <row r="25" spans="1:227" s="24" customFormat="1" ht="15" customHeight="1">
      <c r="A25" s="435"/>
      <c r="B25" s="437"/>
      <c r="C25" s="433"/>
      <c r="D25" s="324"/>
      <c r="E25" s="143"/>
      <c r="F25" s="307"/>
      <c r="G25" s="428"/>
      <c r="H25" s="428"/>
      <c r="I25" s="360"/>
      <c r="J25" s="147"/>
      <c r="K25" s="415"/>
      <c r="L25" s="28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2"/>
      <c r="AG25" s="28"/>
      <c r="AH25" s="32"/>
      <c r="AI25" s="28"/>
      <c r="AJ25" s="28"/>
      <c r="AK25" s="409"/>
      <c r="AL25" s="28"/>
      <c r="AM25" s="28"/>
      <c r="AN25" s="116"/>
      <c r="AO25" s="116"/>
      <c r="AP25" s="116"/>
      <c r="AQ25" s="116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428"/>
      <c r="BC25" s="349"/>
      <c r="BD25" s="346"/>
      <c r="BE25" s="354"/>
      <c r="BF25" s="363"/>
      <c r="BG25" s="363"/>
      <c r="BH25" s="357"/>
      <c r="BI25" s="112"/>
      <c r="BJ25" s="360"/>
      <c r="BK25" s="22"/>
      <c r="BL25" s="22"/>
      <c r="BM25" s="22"/>
      <c r="BN25" s="22"/>
      <c r="BO25" s="23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</row>
    <row r="26" spans="1:227" s="24" customFormat="1" ht="15" customHeight="1">
      <c r="A26" s="435"/>
      <c r="B26" s="437"/>
      <c r="C26" s="433"/>
      <c r="D26" s="324"/>
      <c r="E26" s="143"/>
      <c r="F26" s="307"/>
      <c r="G26" s="428"/>
      <c r="H26" s="428"/>
      <c r="I26" s="360"/>
      <c r="J26" s="147"/>
      <c r="K26" s="41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32"/>
      <c r="AG26" s="28"/>
      <c r="AH26" s="32"/>
      <c r="AI26" s="28"/>
      <c r="AJ26" s="28"/>
      <c r="AK26" s="409"/>
      <c r="AL26" s="28"/>
      <c r="AM26" s="28"/>
      <c r="AN26" s="116"/>
      <c r="AO26" s="116"/>
      <c r="AP26" s="116"/>
      <c r="AQ26" s="116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428"/>
      <c r="BC26" s="349"/>
      <c r="BD26" s="346"/>
      <c r="BE26" s="354"/>
      <c r="BF26" s="363"/>
      <c r="BG26" s="363"/>
      <c r="BH26" s="357"/>
      <c r="BI26" s="112"/>
      <c r="BJ26" s="360"/>
      <c r="BK26" s="22"/>
      <c r="BL26" s="22"/>
      <c r="BM26" s="22"/>
      <c r="BN26" s="22"/>
      <c r="BO26" s="23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</row>
    <row r="27" spans="1:227" s="24" customFormat="1" ht="15.75" customHeight="1" thickBot="1">
      <c r="A27" s="436"/>
      <c r="B27" s="438"/>
      <c r="C27" s="434"/>
      <c r="D27" s="325"/>
      <c r="E27" s="144"/>
      <c r="F27" s="308"/>
      <c r="G27" s="429"/>
      <c r="H27" s="429"/>
      <c r="I27" s="361"/>
      <c r="J27" s="149"/>
      <c r="K27" s="416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38"/>
      <c r="AG27" s="39"/>
      <c r="AH27" s="38"/>
      <c r="AI27" s="39"/>
      <c r="AJ27" s="39"/>
      <c r="AK27" s="410"/>
      <c r="AL27" s="40"/>
      <c r="AM27" s="40"/>
      <c r="AN27" s="117"/>
      <c r="AO27" s="117"/>
      <c r="AP27" s="117"/>
      <c r="AQ27" s="117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29"/>
      <c r="BC27" s="350"/>
      <c r="BD27" s="347"/>
      <c r="BE27" s="355"/>
      <c r="BF27" s="364"/>
      <c r="BG27" s="364"/>
      <c r="BH27" s="358"/>
      <c r="BI27" s="113"/>
      <c r="BJ27" s="361"/>
      <c r="BK27" s="22"/>
      <c r="BL27" s="22"/>
      <c r="BM27" s="22"/>
      <c r="BN27" s="22"/>
      <c r="BO27" s="23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</row>
    <row r="28" spans="1:227" s="24" customFormat="1" ht="15" customHeight="1">
      <c r="A28" s="370" t="s">
        <v>13</v>
      </c>
      <c r="B28" s="431" t="s">
        <v>1015</v>
      </c>
      <c r="C28" s="432" t="s">
        <v>721</v>
      </c>
      <c r="D28" s="323">
        <v>1</v>
      </c>
      <c r="E28" s="142" t="s">
        <v>873</v>
      </c>
      <c r="F28" s="145" t="s">
        <v>1016</v>
      </c>
      <c r="G28" s="427" t="s">
        <v>566</v>
      </c>
      <c r="H28" s="427"/>
      <c r="I28" s="359" t="s">
        <v>18</v>
      </c>
      <c r="J28" s="146" t="s">
        <v>1017</v>
      </c>
      <c r="K28" s="414">
        <f t="shared" ref="K28" si="5">IF(SUM(AI28:AI37)&gt;0,(BD28-SUM(AI28:AI37))/22,IFERROR(IF(AND(BD28&gt;=22*D28,BD28&lt;=26*D28),1*D28,IF(BD28/BE28&gt;1,1*D28+(BF28/22))+IF(BD28/BE28=1,1*D28)+IF(BD28/BE28&lt;1,IF(AND(BE28&gt;=22*D28,BE28&lt;=26*D28),BD28/22,BD28/BE28))),0))-(SUM(AG28:AG37)/22)</f>
        <v>1</v>
      </c>
      <c r="L28" s="34"/>
      <c r="M28" s="34"/>
      <c r="N28" s="34"/>
      <c r="O28" s="34"/>
      <c r="P28" s="34">
        <v>4.5</v>
      </c>
      <c r="Q28" s="34">
        <v>5</v>
      </c>
      <c r="R28" s="34">
        <v>4</v>
      </c>
      <c r="S28" s="34">
        <v>4.5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25"/>
      <c r="AG28" s="26"/>
      <c r="AH28" s="25"/>
      <c r="AI28" s="26"/>
      <c r="AJ28" s="26"/>
      <c r="AK28" s="408">
        <f t="shared" ref="AK28" si="6">SUM(L28:AE37,AG28:AG37,AI28:AI37,AJ28:AJ37)</f>
        <v>22.5</v>
      </c>
      <c r="AL28" s="26"/>
      <c r="AM28" s="26"/>
      <c r="AN28" s="115"/>
      <c r="AO28" s="115"/>
      <c r="AP28" s="115"/>
      <c r="AQ28" s="115"/>
      <c r="AR28" s="26"/>
      <c r="AS28" s="27"/>
      <c r="AT28" s="28"/>
      <c r="AU28" s="28"/>
      <c r="AV28" s="27"/>
      <c r="AW28" s="28"/>
      <c r="AX28" s="28">
        <v>1</v>
      </c>
      <c r="AY28" s="28"/>
      <c r="AZ28" s="28"/>
      <c r="BA28" s="28"/>
      <c r="BB28" s="427" t="s">
        <v>570</v>
      </c>
      <c r="BC28" s="348">
        <f>IFERROR(VLOOKUP(BB28,Segéd2!$L$2:$M$7,2,FALSE),0)</f>
        <v>2</v>
      </c>
      <c r="BD28" s="345">
        <f t="shared" ref="BD28" si="7">SUM(AK28,AL28:BA37,BC28)</f>
        <v>25.5</v>
      </c>
      <c r="BE28" s="351">
        <v>26</v>
      </c>
      <c r="BF28" s="362">
        <f t="shared" ref="BF28" si="8">IF(AND(BD28&gt;26,BE28&gt;=22),(BD28-26)-IF(((AK28+SUM(AS28:BA37)+BC28)-26)&gt;0,(AK28+SUM(AS28:BA37)+BC28)-26,0)+IF(AK28+BC28-26&gt;0,AK28+BC28-26,0),IF(BD28&gt;BE28,(BD28-BE28)-IF(((AK28+SUM(AS28:BA37)+BC28)-BE28)&gt;0,(AK28+SUM(AS28:BA37)+BC28)-BE28,0)+IF(AK28+BC28-BE28&gt;0,AK28+BC28-BE28,0),0))</f>
        <v>0</v>
      </c>
      <c r="BG28" s="362">
        <f t="shared" ref="BG28" si="9">SUM(AG28:AG37)</f>
        <v>0</v>
      </c>
      <c r="BH28" s="356"/>
      <c r="BI28" s="111"/>
      <c r="BJ28" s="359"/>
      <c r="BK28" s="22"/>
      <c r="BL28" s="22"/>
      <c r="BM28" s="22"/>
      <c r="BN28" s="22"/>
      <c r="BO28" s="23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</row>
    <row r="29" spans="1:227" s="24" customFormat="1" ht="15" customHeight="1">
      <c r="A29" s="435"/>
      <c r="B29" s="437"/>
      <c r="C29" s="433"/>
      <c r="D29" s="324"/>
      <c r="E29" s="143"/>
      <c r="F29" s="309" t="s">
        <v>1007</v>
      </c>
      <c r="G29" s="428"/>
      <c r="H29" s="428"/>
      <c r="I29" s="360"/>
      <c r="J29" s="147" t="s">
        <v>1009</v>
      </c>
      <c r="K29" s="415"/>
      <c r="L29" s="28"/>
      <c r="M29" s="34"/>
      <c r="N29" s="34"/>
      <c r="O29" s="34"/>
      <c r="P29" s="34"/>
      <c r="Q29" s="34"/>
      <c r="R29" s="34">
        <v>1</v>
      </c>
      <c r="S29" s="34">
        <v>1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2"/>
      <c r="AG29" s="28"/>
      <c r="AH29" s="32"/>
      <c r="AI29" s="28"/>
      <c r="AJ29" s="28"/>
      <c r="AK29" s="409"/>
      <c r="AL29" s="28"/>
      <c r="AM29" s="28"/>
      <c r="AN29" s="116"/>
      <c r="AO29" s="116"/>
      <c r="AP29" s="116"/>
      <c r="AQ29" s="116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428"/>
      <c r="BC29" s="349"/>
      <c r="BD29" s="346"/>
      <c r="BE29" s="354"/>
      <c r="BF29" s="363"/>
      <c r="BG29" s="363"/>
      <c r="BH29" s="357"/>
      <c r="BI29" s="112"/>
      <c r="BJ29" s="360"/>
      <c r="BK29" s="22"/>
      <c r="BL29" s="22"/>
      <c r="BM29" s="22"/>
      <c r="BN29" s="22"/>
      <c r="BO29" s="23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</row>
    <row r="30" spans="1:227" s="24" customFormat="1" ht="15" customHeight="1">
      <c r="A30" s="435"/>
      <c r="B30" s="437"/>
      <c r="C30" s="433"/>
      <c r="D30" s="324"/>
      <c r="E30" s="143"/>
      <c r="F30" s="307"/>
      <c r="G30" s="428"/>
      <c r="H30" s="428"/>
      <c r="I30" s="360"/>
      <c r="J30" s="147" t="s">
        <v>1018</v>
      </c>
      <c r="K30" s="415"/>
      <c r="L30" s="28"/>
      <c r="M30" s="34"/>
      <c r="N30" s="34"/>
      <c r="O30" s="34"/>
      <c r="P30" s="34">
        <v>1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2"/>
      <c r="AG30" s="28"/>
      <c r="AH30" s="32"/>
      <c r="AI30" s="28"/>
      <c r="AJ30" s="28"/>
      <c r="AK30" s="409"/>
      <c r="AL30" s="28"/>
      <c r="AM30" s="28"/>
      <c r="AN30" s="116"/>
      <c r="AO30" s="116"/>
      <c r="AP30" s="116"/>
      <c r="AQ30" s="116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428"/>
      <c r="BC30" s="349"/>
      <c r="BD30" s="346"/>
      <c r="BE30" s="354"/>
      <c r="BF30" s="363"/>
      <c r="BG30" s="363"/>
      <c r="BH30" s="357"/>
      <c r="BI30" s="112"/>
      <c r="BJ30" s="360"/>
      <c r="BK30" s="22"/>
      <c r="BL30" s="22"/>
      <c r="BM30" s="22"/>
      <c r="BN30" s="22"/>
      <c r="BO30" s="23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</row>
    <row r="31" spans="1:227" s="24" customFormat="1" ht="15" customHeight="1">
      <c r="A31" s="435"/>
      <c r="B31" s="437"/>
      <c r="C31" s="433"/>
      <c r="D31" s="324"/>
      <c r="E31" s="143"/>
      <c r="F31" s="307"/>
      <c r="G31" s="428"/>
      <c r="H31" s="428"/>
      <c r="I31" s="360"/>
      <c r="J31" s="147" t="s">
        <v>1019</v>
      </c>
      <c r="K31" s="415"/>
      <c r="L31" s="28"/>
      <c r="M31" s="34"/>
      <c r="N31" s="34"/>
      <c r="O31" s="34"/>
      <c r="P31" s="34"/>
      <c r="Q31" s="34"/>
      <c r="R31" s="34"/>
      <c r="S31" s="34">
        <v>1.5</v>
      </c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2"/>
      <c r="AG31" s="28"/>
      <c r="AH31" s="32"/>
      <c r="AI31" s="28"/>
      <c r="AJ31" s="28"/>
      <c r="AK31" s="409"/>
      <c r="AL31" s="28"/>
      <c r="AM31" s="28"/>
      <c r="AN31" s="116"/>
      <c r="AO31" s="116"/>
      <c r="AP31" s="116"/>
      <c r="AQ31" s="116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428"/>
      <c r="BC31" s="349"/>
      <c r="BD31" s="346"/>
      <c r="BE31" s="354"/>
      <c r="BF31" s="363"/>
      <c r="BG31" s="363"/>
      <c r="BH31" s="357"/>
      <c r="BI31" s="112"/>
      <c r="BJ31" s="360"/>
      <c r="BK31" s="22"/>
      <c r="BL31" s="22"/>
      <c r="BM31" s="22"/>
      <c r="BN31" s="22"/>
      <c r="BO31" s="23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</row>
    <row r="32" spans="1:227" s="24" customFormat="1" ht="15" customHeight="1">
      <c r="A32" s="435"/>
      <c r="B32" s="437"/>
      <c r="C32" s="433"/>
      <c r="D32" s="324"/>
      <c r="E32" s="143"/>
      <c r="F32" s="307"/>
      <c r="G32" s="428"/>
      <c r="H32" s="428"/>
      <c r="I32" s="360"/>
      <c r="J32" s="31"/>
      <c r="K32" s="415"/>
      <c r="L32" s="28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2"/>
      <c r="AG32" s="28"/>
      <c r="AH32" s="32"/>
      <c r="AI32" s="28"/>
      <c r="AJ32" s="28"/>
      <c r="AK32" s="409"/>
      <c r="AL32" s="28"/>
      <c r="AM32" s="28"/>
      <c r="AN32" s="116"/>
      <c r="AO32" s="116"/>
      <c r="AP32" s="116"/>
      <c r="AQ32" s="116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428"/>
      <c r="BC32" s="349"/>
      <c r="BD32" s="346"/>
      <c r="BE32" s="354"/>
      <c r="BF32" s="363"/>
      <c r="BG32" s="363"/>
      <c r="BH32" s="357"/>
      <c r="BI32" s="112"/>
      <c r="BJ32" s="360"/>
      <c r="BK32" s="22"/>
      <c r="BL32" s="22"/>
      <c r="BM32" s="22"/>
      <c r="BN32" s="22"/>
      <c r="BO32" s="23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</row>
    <row r="33" spans="1:227" s="24" customFormat="1" ht="15" customHeight="1">
      <c r="A33" s="435"/>
      <c r="B33" s="437"/>
      <c r="C33" s="433"/>
      <c r="D33" s="324"/>
      <c r="E33" s="143"/>
      <c r="F33" s="307"/>
      <c r="G33" s="428"/>
      <c r="H33" s="428"/>
      <c r="I33" s="360"/>
      <c r="J33" s="148"/>
      <c r="K33" s="415"/>
      <c r="L33" s="28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3"/>
      <c r="AG33" s="34"/>
      <c r="AH33" s="33"/>
      <c r="AI33" s="34"/>
      <c r="AJ33" s="34"/>
      <c r="AK33" s="409"/>
      <c r="AL33" s="28"/>
      <c r="AM33" s="28"/>
      <c r="AN33" s="116"/>
      <c r="AO33" s="116"/>
      <c r="AP33" s="116"/>
      <c r="AQ33" s="116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428"/>
      <c r="BC33" s="349"/>
      <c r="BD33" s="346"/>
      <c r="BE33" s="354"/>
      <c r="BF33" s="363"/>
      <c r="BG33" s="363"/>
      <c r="BH33" s="357"/>
      <c r="BI33" s="112"/>
      <c r="BJ33" s="360"/>
      <c r="BK33" s="22"/>
      <c r="BL33" s="22"/>
      <c r="BM33" s="22"/>
      <c r="BN33" s="22"/>
      <c r="BO33" s="23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</row>
    <row r="34" spans="1:227" s="24" customFormat="1" ht="15" customHeight="1">
      <c r="A34" s="435"/>
      <c r="B34" s="437"/>
      <c r="C34" s="433"/>
      <c r="D34" s="324"/>
      <c r="E34" s="143"/>
      <c r="F34" s="307"/>
      <c r="G34" s="428"/>
      <c r="H34" s="428"/>
      <c r="I34" s="360"/>
      <c r="J34" s="147"/>
      <c r="K34" s="415"/>
      <c r="L34" s="28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2"/>
      <c r="AG34" s="28"/>
      <c r="AH34" s="32"/>
      <c r="AI34" s="28"/>
      <c r="AJ34" s="28"/>
      <c r="AK34" s="409"/>
      <c r="AL34" s="28"/>
      <c r="AM34" s="28"/>
      <c r="AN34" s="116"/>
      <c r="AO34" s="116"/>
      <c r="AP34" s="116"/>
      <c r="AQ34" s="116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428"/>
      <c r="BC34" s="349"/>
      <c r="BD34" s="346"/>
      <c r="BE34" s="354"/>
      <c r="BF34" s="363"/>
      <c r="BG34" s="363"/>
      <c r="BH34" s="357"/>
      <c r="BI34" s="112"/>
      <c r="BJ34" s="360"/>
      <c r="BK34" s="22"/>
      <c r="BL34" s="22"/>
      <c r="BM34" s="22"/>
      <c r="BN34" s="22"/>
      <c r="BO34" s="23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</row>
    <row r="35" spans="1:227" s="24" customFormat="1" ht="15" customHeight="1">
      <c r="A35" s="435"/>
      <c r="B35" s="437"/>
      <c r="C35" s="433"/>
      <c r="D35" s="324"/>
      <c r="E35" s="143"/>
      <c r="F35" s="307"/>
      <c r="G35" s="428"/>
      <c r="H35" s="428"/>
      <c r="I35" s="360"/>
      <c r="J35" s="147"/>
      <c r="K35" s="415"/>
      <c r="L35" s="28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2"/>
      <c r="AG35" s="28"/>
      <c r="AH35" s="32"/>
      <c r="AI35" s="28"/>
      <c r="AJ35" s="28"/>
      <c r="AK35" s="409"/>
      <c r="AL35" s="28"/>
      <c r="AM35" s="28"/>
      <c r="AN35" s="116"/>
      <c r="AO35" s="116"/>
      <c r="AP35" s="116"/>
      <c r="AQ35" s="116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428"/>
      <c r="BC35" s="349"/>
      <c r="BD35" s="346"/>
      <c r="BE35" s="354"/>
      <c r="BF35" s="363"/>
      <c r="BG35" s="363"/>
      <c r="BH35" s="357"/>
      <c r="BI35" s="112"/>
      <c r="BJ35" s="360"/>
      <c r="BK35" s="22"/>
      <c r="BL35" s="22"/>
      <c r="BM35" s="22"/>
      <c r="BN35" s="22"/>
      <c r="BO35" s="23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</row>
    <row r="36" spans="1:227" s="24" customFormat="1" ht="15" customHeight="1">
      <c r="A36" s="435"/>
      <c r="B36" s="437"/>
      <c r="C36" s="433"/>
      <c r="D36" s="324"/>
      <c r="E36" s="143"/>
      <c r="F36" s="307"/>
      <c r="G36" s="428"/>
      <c r="H36" s="428"/>
      <c r="I36" s="360"/>
      <c r="J36" s="147"/>
      <c r="K36" s="415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32"/>
      <c r="AG36" s="28"/>
      <c r="AH36" s="32"/>
      <c r="AI36" s="28"/>
      <c r="AJ36" s="28"/>
      <c r="AK36" s="409"/>
      <c r="AL36" s="28"/>
      <c r="AM36" s="28"/>
      <c r="AN36" s="116"/>
      <c r="AO36" s="116"/>
      <c r="AP36" s="116"/>
      <c r="AQ36" s="116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428"/>
      <c r="BC36" s="349"/>
      <c r="BD36" s="346"/>
      <c r="BE36" s="354"/>
      <c r="BF36" s="363"/>
      <c r="BG36" s="363"/>
      <c r="BH36" s="357"/>
      <c r="BI36" s="112"/>
      <c r="BJ36" s="360"/>
      <c r="BK36" s="22"/>
      <c r="BL36" s="22"/>
      <c r="BM36" s="22"/>
      <c r="BN36" s="22"/>
      <c r="BO36" s="23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</row>
    <row r="37" spans="1:227" s="24" customFormat="1" ht="15.75" customHeight="1" thickBot="1">
      <c r="A37" s="436"/>
      <c r="B37" s="438"/>
      <c r="C37" s="434"/>
      <c r="D37" s="325"/>
      <c r="E37" s="144"/>
      <c r="F37" s="308"/>
      <c r="G37" s="429"/>
      <c r="H37" s="429"/>
      <c r="I37" s="361"/>
      <c r="J37" s="149"/>
      <c r="K37" s="416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38"/>
      <c r="AG37" s="39"/>
      <c r="AH37" s="38"/>
      <c r="AI37" s="39"/>
      <c r="AJ37" s="39"/>
      <c r="AK37" s="410"/>
      <c r="AL37" s="40"/>
      <c r="AM37" s="40"/>
      <c r="AN37" s="117"/>
      <c r="AO37" s="117"/>
      <c r="AP37" s="117"/>
      <c r="AQ37" s="117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29"/>
      <c r="BC37" s="350"/>
      <c r="BD37" s="347"/>
      <c r="BE37" s="355"/>
      <c r="BF37" s="364"/>
      <c r="BG37" s="364"/>
      <c r="BH37" s="358"/>
      <c r="BI37" s="113"/>
      <c r="BJ37" s="361"/>
      <c r="BK37" s="22"/>
      <c r="BL37" s="22"/>
      <c r="BM37" s="22"/>
      <c r="BN37" s="22"/>
      <c r="BO37" s="23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</row>
    <row r="38" spans="1:227" s="24" customFormat="1" ht="15" customHeight="1">
      <c r="A38" s="370" t="s">
        <v>14</v>
      </c>
      <c r="B38" s="431" t="s">
        <v>1021</v>
      </c>
      <c r="C38" s="432" t="s">
        <v>723</v>
      </c>
      <c r="D38" s="323">
        <v>1</v>
      </c>
      <c r="E38" s="142" t="s">
        <v>873</v>
      </c>
      <c r="F38" s="145" t="s">
        <v>1022</v>
      </c>
      <c r="G38" s="427" t="s">
        <v>565</v>
      </c>
      <c r="H38" s="427"/>
      <c r="I38" s="411"/>
      <c r="J38" s="146" t="s">
        <v>1023</v>
      </c>
      <c r="K38" s="414">
        <f t="shared" ref="K38" si="10">IF(SUM(AI38:AI47)&gt;0,(BD38-SUM(AI38:AI47))/22,IFERROR(IF(AND(BD38&gt;=22*D38,BD38&lt;=26*D38),1*D38,IF(BD38/BE38&gt;1,1*D38+(BF38/22))+IF(BD38/BE38=1,1*D38)+IF(BD38/BE38&lt;1,IF(AND(BE38&gt;=22*D38,BE38&lt;=26*D38),BD38/22,BD38/BE38))),0))-(SUM(AG38:AG47)/22)</f>
        <v>0.18181818181818182</v>
      </c>
      <c r="L38" s="34"/>
      <c r="M38" s="34"/>
      <c r="N38" s="34"/>
      <c r="O38" s="34"/>
      <c r="P38" s="34">
        <v>1</v>
      </c>
      <c r="Q38" s="34">
        <v>1</v>
      </c>
      <c r="R38" s="34">
        <v>1</v>
      </c>
      <c r="S38" s="34">
        <v>1</v>
      </c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25"/>
      <c r="AG38" s="26"/>
      <c r="AH38" s="25"/>
      <c r="AI38" s="26"/>
      <c r="AJ38" s="26"/>
      <c r="AK38" s="408">
        <f t="shared" ref="AK38" si="11">SUM(L38:AE47,AG38:AG47,AI38:AI47,AJ38:AJ47)</f>
        <v>4</v>
      </c>
      <c r="AL38" s="26"/>
      <c r="AM38" s="26"/>
      <c r="AN38" s="115"/>
      <c r="AO38" s="115"/>
      <c r="AP38" s="115"/>
      <c r="AQ38" s="115"/>
      <c r="AR38" s="26"/>
      <c r="AS38" s="27"/>
      <c r="AT38" s="28"/>
      <c r="AU38" s="28"/>
      <c r="AV38" s="27"/>
      <c r="AW38" s="28"/>
      <c r="AX38" s="28"/>
      <c r="AY38" s="28"/>
      <c r="AZ38" s="28"/>
      <c r="BA38" s="28"/>
      <c r="BB38" s="427"/>
      <c r="BC38" s="348">
        <f>IFERROR(VLOOKUP(BB38,Segéd2!$L$2:$M$7,2,FALSE),0)</f>
        <v>0</v>
      </c>
      <c r="BD38" s="345">
        <f t="shared" ref="BD38" si="12">SUM(AK38,AL38:BA47,BC38)</f>
        <v>4</v>
      </c>
      <c r="BE38" s="351">
        <v>26</v>
      </c>
      <c r="BF38" s="362">
        <f t="shared" ref="BF38" si="13">IF(AND(BD38&gt;26,BE38&gt;=22),(BD38-26)-IF(((AK38+SUM(AS38:BA47)+BC38)-26)&gt;0,(AK38+SUM(AS38:BA47)+BC38)-26,0)+IF(AK38+BC38-26&gt;0,AK38+BC38-26,0),IF(BD38&gt;BE38,(BD38-BE38)-IF(((AK38+SUM(AS38:BA47)+BC38)-BE38)&gt;0,(AK38+SUM(AS38:BA47)+BC38)-BE38,0)+IF(AK38+BC38-BE38&gt;0,AK38+BC38-BE38,0),0))</f>
        <v>0</v>
      </c>
      <c r="BG38" s="362">
        <f t="shared" ref="BG38" si="14">SUM(AG38:AG47)</f>
        <v>0</v>
      </c>
      <c r="BH38" s="356">
        <v>4</v>
      </c>
      <c r="BI38" s="111"/>
      <c r="BJ38" s="359"/>
      <c r="BK38" s="22"/>
      <c r="BL38" s="22"/>
      <c r="BM38" s="22"/>
      <c r="BN38" s="22"/>
      <c r="BO38" s="23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</row>
    <row r="39" spans="1:227" s="24" customFormat="1" ht="15" customHeight="1">
      <c r="A39" s="371"/>
      <c r="B39" s="371"/>
      <c r="C39" s="433"/>
      <c r="D39" s="324"/>
      <c r="E39" s="143"/>
      <c r="F39" s="307"/>
      <c r="G39" s="428"/>
      <c r="H39" s="428"/>
      <c r="I39" s="412"/>
      <c r="J39" s="147"/>
      <c r="K39" s="415"/>
      <c r="L39" s="28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2"/>
      <c r="AG39" s="28"/>
      <c r="AH39" s="32"/>
      <c r="AI39" s="28"/>
      <c r="AJ39" s="28"/>
      <c r="AK39" s="409"/>
      <c r="AL39" s="28"/>
      <c r="AM39" s="28"/>
      <c r="AN39" s="116"/>
      <c r="AO39" s="116"/>
      <c r="AP39" s="116"/>
      <c r="AQ39" s="116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428"/>
      <c r="BC39" s="349"/>
      <c r="BD39" s="346"/>
      <c r="BE39" s="354"/>
      <c r="BF39" s="363"/>
      <c r="BG39" s="363"/>
      <c r="BH39" s="357"/>
      <c r="BI39" s="112"/>
      <c r="BJ39" s="360"/>
      <c r="BK39" s="22"/>
      <c r="BL39" s="22"/>
      <c r="BM39" s="22"/>
      <c r="BN39" s="22"/>
      <c r="BO39" s="23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</row>
    <row r="40" spans="1:227" s="24" customFormat="1" ht="15" customHeight="1">
      <c r="A40" s="371"/>
      <c r="B40" s="371"/>
      <c r="C40" s="433"/>
      <c r="D40" s="324"/>
      <c r="E40" s="143"/>
      <c r="F40" s="307"/>
      <c r="G40" s="428"/>
      <c r="H40" s="428"/>
      <c r="I40" s="412"/>
      <c r="J40" s="147"/>
      <c r="K40" s="415"/>
      <c r="L40" s="28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2"/>
      <c r="AG40" s="28"/>
      <c r="AH40" s="32"/>
      <c r="AI40" s="28"/>
      <c r="AJ40" s="28"/>
      <c r="AK40" s="409"/>
      <c r="AL40" s="28"/>
      <c r="AM40" s="28"/>
      <c r="AN40" s="116"/>
      <c r="AO40" s="116"/>
      <c r="AP40" s="116"/>
      <c r="AQ40" s="116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428"/>
      <c r="BC40" s="349"/>
      <c r="BD40" s="346"/>
      <c r="BE40" s="354"/>
      <c r="BF40" s="363"/>
      <c r="BG40" s="363"/>
      <c r="BH40" s="357"/>
      <c r="BI40" s="112"/>
      <c r="BJ40" s="360"/>
      <c r="BK40" s="22"/>
      <c r="BL40" s="22"/>
      <c r="BM40" s="22"/>
      <c r="BN40" s="22"/>
      <c r="BO40" s="23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</row>
    <row r="41" spans="1:227" s="24" customFormat="1" ht="15" customHeight="1">
      <c r="A41" s="371"/>
      <c r="B41" s="371"/>
      <c r="C41" s="433"/>
      <c r="D41" s="324"/>
      <c r="E41" s="143"/>
      <c r="F41" s="307"/>
      <c r="G41" s="428"/>
      <c r="H41" s="428"/>
      <c r="I41" s="412"/>
      <c r="J41" s="147"/>
      <c r="K41" s="415"/>
      <c r="L41" s="28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2"/>
      <c r="AG41" s="28"/>
      <c r="AH41" s="32"/>
      <c r="AI41" s="28"/>
      <c r="AJ41" s="28"/>
      <c r="AK41" s="409"/>
      <c r="AL41" s="28"/>
      <c r="AM41" s="28"/>
      <c r="AN41" s="116"/>
      <c r="AO41" s="116"/>
      <c r="AP41" s="116"/>
      <c r="AQ41" s="116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428"/>
      <c r="BC41" s="349"/>
      <c r="BD41" s="346"/>
      <c r="BE41" s="354"/>
      <c r="BF41" s="363"/>
      <c r="BG41" s="363"/>
      <c r="BH41" s="357"/>
      <c r="BI41" s="112"/>
      <c r="BJ41" s="360"/>
      <c r="BK41" s="22"/>
      <c r="BL41" s="22"/>
      <c r="BM41" s="22"/>
      <c r="BN41" s="22"/>
      <c r="BO41" s="23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</row>
    <row r="42" spans="1:227" s="24" customFormat="1" ht="15" customHeight="1">
      <c r="A42" s="371"/>
      <c r="B42" s="371"/>
      <c r="C42" s="433"/>
      <c r="D42" s="324"/>
      <c r="E42" s="143"/>
      <c r="F42" s="307"/>
      <c r="G42" s="428"/>
      <c r="H42" s="428"/>
      <c r="I42" s="412"/>
      <c r="J42" s="31"/>
      <c r="K42" s="415"/>
      <c r="L42" s="28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2"/>
      <c r="AG42" s="28"/>
      <c r="AH42" s="32"/>
      <c r="AI42" s="28"/>
      <c r="AJ42" s="28"/>
      <c r="AK42" s="409"/>
      <c r="AL42" s="28"/>
      <c r="AM42" s="28"/>
      <c r="AN42" s="116"/>
      <c r="AO42" s="116"/>
      <c r="AP42" s="116"/>
      <c r="AQ42" s="116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428"/>
      <c r="BC42" s="349"/>
      <c r="BD42" s="346"/>
      <c r="BE42" s="354"/>
      <c r="BF42" s="363"/>
      <c r="BG42" s="363"/>
      <c r="BH42" s="357"/>
      <c r="BI42" s="112"/>
      <c r="BJ42" s="360"/>
      <c r="BK42" s="22"/>
      <c r="BL42" s="22"/>
      <c r="BM42" s="22"/>
      <c r="BN42" s="22"/>
      <c r="BO42" s="23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</row>
    <row r="43" spans="1:227" s="24" customFormat="1" ht="15" customHeight="1">
      <c r="A43" s="371"/>
      <c r="B43" s="371"/>
      <c r="C43" s="433"/>
      <c r="D43" s="324"/>
      <c r="E43" s="143"/>
      <c r="F43" s="307"/>
      <c r="G43" s="428"/>
      <c r="H43" s="428"/>
      <c r="I43" s="412"/>
      <c r="J43" s="148"/>
      <c r="K43" s="415"/>
      <c r="L43" s="28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3"/>
      <c r="AG43" s="34"/>
      <c r="AH43" s="33"/>
      <c r="AI43" s="34"/>
      <c r="AJ43" s="34"/>
      <c r="AK43" s="409"/>
      <c r="AL43" s="28"/>
      <c r="AM43" s="28"/>
      <c r="AN43" s="116"/>
      <c r="AO43" s="116"/>
      <c r="AP43" s="116"/>
      <c r="AQ43" s="116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428"/>
      <c r="BC43" s="349"/>
      <c r="BD43" s="346"/>
      <c r="BE43" s="354"/>
      <c r="BF43" s="363"/>
      <c r="BG43" s="363"/>
      <c r="BH43" s="357"/>
      <c r="BI43" s="112"/>
      <c r="BJ43" s="360"/>
      <c r="BK43" s="22"/>
      <c r="BL43" s="22"/>
      <c r="BM43" s="22"/>
      <c r="BN43" s="22"/>
      <c r="BO43" s="23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</row>
    <row r="44" spans="1:227" s="24" customFormat="1" ht="15" customHeight="1">
      <c r="A44" s="371"/>
      <c r="B44" s="371"/>
      <c r="C44" s="433"/>
      <c r="D44" s="324"/>
      <c r="E44" s="143"/>
      <c r="F44" s="307"/>
      <c r="G44" s="428"/>
      <c r="H44" s="428"/>
      <c r="I44" s="412"/>
      <c r="J44" s="147"/>
      <c r="K44" s="415"/>
      <c r="L44" s="28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2"/>
      <c r="AG44" s="28"/>
      <c r="AH44" s="32"/>
      <c r="AI44" s="28"/>
      <c r="AJ44" s="28"/>
      <c r="AK44" s="409"/>
      <c r="AL44" s="28"/>
      <c r="AM44" s="28"/>
      <c r="AN44" s="116"/>
      <c r="AO44" s="116"/>
      <c r="AP44" s="116"/>
      <c r="AQ44" s="116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428"/>
      <c r="BC44" s="349"/>
      <c r="BD44" s="346"/>
      <c r="BE44" s="354"/>
      <c r="BF44" s="363"/>
      <c r="BG44" s="363"/>
      <c r="BH44" s="357"/>
      <c r="BI44" s="112"/>
      <c r="BJ44" s="360"/>
      <c r="BK44" s="22"/>
      <c r="BL44" s="22"/>
      <c r="BM44" s="22"/>
      <c r="BN44" s="22"/>
      <c r="BO44" s="23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</row>
    <row r="45" spans="1:227" s="24" customFormat="1" ht="15" customHeight="1">
      <c r="A45" s="371"/>
      <c r="B45" s="371"/>
      <c r="C45" s="433"/>
      <c r="D45" s="324"/>
      <c r="E45" s="143"/>
      <c r="F45" s="307"/>
      <c r="G45" s="428"/>
      <c r="H45" s="428"/>
      <c r="I45" s="412"/>
      <c r="J45" s="147"/>
      <c r="K45" s="415"/>
      <c r="L45" s="28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2"/>
      <c r="AG45" s="28"/>
      <c r="AH45" s="32"/>
      <c r="AI45" s="28"/>
      <c r="AJ45" s="28"/>
      <c r="AK45" s="409"/>
      <c r="AL45" s="28"/>
      <c r="AM45" s="28"/>
      <c r="AN45" s="116"/>
      <c r="AO45" s="116"/>
      <c r="AP45" s="116"/>
      <c r="AQ45" s="116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428"/>
      <c r="BC45" s="349"/>
      <c r="BD45" s="346"/>
      <c r="BE45" s="354"/>
      <c r="BF45" s="363"/>
      <c r="BG45" s="363"/>
      <c r="BH45" s="357"/>
      <c r="BI45" s="112"/>
      <c r="BJ45" s="360"/>
      <c r="BK45" s="22"/>
      <c r="BL45" s="22"/>
      <c r="BM45" s="22"/>
      <c r="BN45" s="22"/>
      <c r="BO45" s="23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</row>
    <row r="46" spans="1:227" s="24" customFormat="1" ht="15" customHeight="1">
      <c r="A46" s="371"/>
      <c r="B46" s="371"/>
      <c r="C46" s="433"/>
      <c r="D46" s="324"/>
      <c r="E46" s="143"/>
      <c r="F46" s="307"/>
      <c r="G46" s="428"/>
      <c r="H46" s="428"/>
      <c r="I46" s="412"/>
      <c r="J46" s="147"/>
      <c r="K46" s="41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2"/>
      <c r="AG46" s="28"/>
      <c r="AH46" s="32"/>
      <c r="AI46" s="28"/>
      <c r="AJ46" s="28"/>
      <c r="AK46" s="409"/>
      <c r="AL46" s="28"/>
      <c r="AM46" s="28"/>
      <c r="AN46" s="116"/>
      <c r="AO46" s="116"/>
      <c r="AP46" s="116"/>
      <c r="AQ46" s="116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428"/>
      <c r="BC46" s="349"/>
      <c r="BD46" s="346"/>
      <c r="BE46" s="354"/>
      <c r="BF46" s="363"/>
      <c r="BG46" s="363"/>
      <c r="BH46" s="357"/>
      <c r="BI46" s="112"/>
      <c r="BJ46" s="360"/>
      <c r="BK46" s="22"/>
      <c r="BL46" s="22"/>
      <c r="BM46" s="22"/>
      <c r="BN46" s="22"/>
      <c r="BO46" s="23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</row>
    <row r="47" spans="1:227" s="24" customFormat="1" ht="15.75" customHeight="1" thickBot="1">
      <c r="A47" s="372"/>
      <c r="B47" s="372"/>
      <c r="C47" s="434"/>
      <c r="D47" s="325"/>
      <c r="E47" s="144"/>
      <c r="F47" s="308"/>
      <c r="G47" s="429"/>
      <c r="H47" s="429"/>
      <c r="I47" s="413"/>
      <c r="J47" s="149"/>
      <c r="K47" s="416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38"/>
      <c r="AG47" s="39"/>
      <c r="AH47" s="38"/>
      <c r="AI47" s="39"/>
      <c r="AJ47" s="39"/>
      <c r="AK47" s="410"/>
      <c r="AL47" s="40"/>
      <c r="AM47" s="40"/>
      <c r="AN47" s="117"/>
      <c r="AO47" s="117"/>
      <c r="AP47" s="117"/>
      <c r="AQ47" s="117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29"/>
      <c r="BC47" s="350"/>
      <c r="BD47" s="347"/>
      <c r="BE47" s="355"/>
      <c r="BF47" s="364"/>
      <c r="BG47" s="364"/>
      <c r="BH47" s="358"/>
      <c r="BI47" s="113"/>
      <c r="BJ47" s="361"/>
      <c r="BK47" s="22"/>
      <c r="BL47" s="22"/>
      <c r="BM47" s="22"/>
      <c r="BN47" s="22"/>
      <c r="BO47" s="23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</row>
    <row r="48" spans="1:227" s="24" customFormat="1" ht="15" customHeight="1">
      <c r="A48" s="370" t="s">
        <v>15</v>
      </c>
      <c r="B48" s="431" t="s">
        <v>1024</v>
      </c>
      <c r="C48" s="432" t="s">
        <v>721</v>
      </c>
      <c r="D48" s="323">
        <v>1</v>
      </c>
      <c r="E48" s="142" t="s">
        <v>873</v>
      </c>
      <c r="F48" s="145" t="s">
        <v>1025</v>
      </c>
      <c r="G48" s="427" t="s">
        <v>565</v>
      </c>
      <c r="H48" s="427"/>
      <c r="I48" s="411"/>
      <c r="J48" s="146" t="s">
        <v>1009</v>
      </c>
      <c r="K48" s="414">
        <f t="shared" ref="K48" si="15">IF(SUM(AI48:AI57)&gt;0,(BD48-SUM(AI48:AI57))/22,IFERROR(IF(AND(BD48&gt;=22*D48,BD48&lt;=26*D48),1*D48,IF(BD48/BE48&gt;1,1*D48+(BF48/22))+IF(BD48/BE48=1,1*D48)+IF(BD48/BE48&lt;1,IF(AND(BE48&gt;=22*D48,BE48&lt;=26*D48),BD48/22,BD48/BE48))),0))-(SUM(AG48:AG57)/22)</f>
        <v>1</v>
      </c>
      <c r="L48" s="34"/>
      <c r="M48" s="34"/>
      <c r="N48" s="34">
        <v>1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25"/>
      <c r="AG48" s="26"/>
      <c r="AH48" s="25"/>
      <c r="AI48" s="26"/>
      <c r="AJ48" s="26"/>
      <c r="AK48" s="408">
        <f t="shared" ref="AK48" si="16">SUM(L48:AE57,AG48:AG57,AI48:AI57,AJ48:AJ57)</f>
        <v>7</v>
      </c>
      <c r="AL48" s="26"/>
      <c r="AM48" s="26"/>
      <c r="AN48" s="115"/>
      <c r="AO48" s="115"/>
      <c r="AP48" s="115"/>
      <c r="AQ48" s="115"/>
      <c r="AR48" s="26"/>
      <c r="AS48" s="27"/>
      <c r="AT48" s="28"/>
      <c r="AU48" s="28"/>
      <c r="AV48" s="27"/>
      <c r="AW48" s="28"/>
      <c r="AX48" s="28"/>
      <c r="AY48" s="28"/>
      <c r="AZ48" s="28"/>
      <c r="BA48" s="28"/>
      <c r="BB48" s="427"/>
      <c r="BC48" s="348">
        <f>IFERROR(VLOOKUP(BB48,Segéd2!$L$2:$M$7,2,FALSE),0)</f>
        <v>0</v>
      </c>
      <c r="BD48" s="345">
        <f t="shared" ref="BD48" si="17">SUM(AK48,AL48:BA57,BC48)</f>
        <v>22</v>
      </c>
      <c r="BE48" s="351">
        <v>26</v>
      </c>
      <c r="BF48" s="362">
        <f t="shared" ref="BF48" si="18">IF(AND(BD48&gt;26,BE48&gt;=22),(BD48-26)-IF(((AK48+SUM(AS48:BA57)+BC48)-26)&gt;0,(AK48+SUM(AS48:BA57)+BC48)-26,0)+IF(AK48+BC48-26&gt;0,AK48+BC48-26,0),IF(BD48&gt;BE48,(BD48-BE48)-IF(((AK48+SUM(AS48:BA57)+BC48)-BE48)&gt;0,(AK48+SUM(AS48:BA57)+BC48)-BE48,0)+IF(AK48+BC48-BE48&gt;0,AK48+BC48-BE48,0),0))</f>
        <v>0</v>
      </c>
      <c r="BG48" s="362">
        <f t="shared" ref="BG48" si="19">SUM(AG48:AG57)</f>
        <v>0</v>
      </c>
      <c r="BH48" s="356"/>
      <c r="BI48" s="111"/>
      <c r="BJ48" s="359"/>
      <c r="BK48" s="22"/>
      <c r="BL48" s="22"/>
      <c r="BM48" s="22"/>
      <c r="BN48" s="22"/>
      <c r="BO48" s="23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</row>
    <row r="49" spans="1:227" s="24" customFormat="1" ht="15" customHeight="1">
      <c r="A49" s="371"/>
      <c r="B49" s="371"/>
      <c r="C49" s="433"/>
      <c r="D49" s="324"/>
      <c r="E49" s="143"/>
      <c r="F49" s="307"/>
      <c r="G49" s="428"/>
      <c r="H49" s="428"/>
      <c r="I49" s="412"/>
      <c r="J49" s="147" t="s">
        <v>1026</v>
      </c>
      <c r="K49" s="415"/>
      <c r="L49" s="28">
        <v>2</v>
      </c>
      <c r="M49" s="34"/>
      <c r="N49" s="34">
        <v>2</v>
      </c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2"/>
      <c r="AG49" s="28"/>
      <c r="AH49" s="32"/>
      <c r="AI49" s="28"/>
      <c r="AJ49" s="28"/>
      <c r="AK49" s="409"/>
      <c r="AL49" s="28"/>
      <c r="AM49" s="28"/>
      <c r="AN49" s="116"/>
      <c r="AO49" s="116"/>
      <c r="AP49" s="116"/>
      <c r="AQ49" s="116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428"/>
      <c r="BC49" s="349"/>
      <c r="BD49" s="346"/>
      <c r="BE49" s="354"/>
      <c r="BF49" s="363"/>
      <c r="BG49" s="363"/>
      <c r="BH49" s="357"/>
      <c r="BI49" s="112"/>
      <c r="BJ49" s="360"/>
      <c r="BK49" s="22"/>
      <c r="BL49" s="22"/>
      <c r="BM49" s="22"/>
      <c r="BN49" s="22"/>
      <c r="BO49" s="23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</row>
    <row r="50" spans="1:227" s="24" customFormat="1" ht="15" customHeight="1">
      <c r="A50" s="371"/>
      <c r="B50" s="371"/>
      <c r="C50" s="433"/>
      <c r="D50" s="324"/>
      <c r="E50" s="143"/>
      <c r="F50" s="307"/>
      <c r="G50" s="428"/>
      <c r="H50" s="428"/>
      <c r="I50" s="412"/>
      <c r="J50" s="147" t="s">
        <v>1027</v>
      </c>
      <c r="K50" s="415"/>
      <c r="L50" s="28">
        <v>1</v>
      </c>
      <c r="M50" s="34"/>
      <c r="N50" s="34">
        <v>1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2"/>
      <c r="AG50" s="28"/>
      <c r="AH50" s="32"/>
      <c r="AI50" s="28"/>
      <c r="AJ50" s="28"/>
      <c r="AK50" s="409"/>
      <c r="AL50" s="28"/>
      <c r="AM50" s="28"/>
      <c r="AN50" s="116"/>
      <c r="AO50" s="116"/>
      <c r="AP50" s="116"/>
      <c r="AQ50" s="116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428"/>
      <c r="BC50" s="349"/>
      <c r="BD50" s="346"/>
      <c r="BE50" s="354"/>
      <c r="BF50" s="363"/>
      <c r="BG50" s="363"/>
      <c r="BH50" s="357"/>
      <c r="BI50" s="112"/>
      <c r="BJ50" s="360"/>
      <c r="BK50" s="22"/>
      <c r="BL50" s="22"/>
      <c r="BM50" s="22"/>
      <c r="BN50" s="22"/>
      <c r="BO50" s="23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</row>
    <row r="51" spans="1:227" s="24" customFormat="1" ht="15" customHeight="1">
      <c r="A51" s="371"/>
      <c r="B51" s="371"/>
      <c r="C51" s="433"/>
      <c r="D51" s="324"/>
      <c r="E51" s="143"/>
      <c r="F51" s="307"/>
      <c r="G51" s="428"/>
      <c r="H51" s="428"/>
      <c r="I51" s="412"/>
      <c r="J51" s="147" t="s">
        <v>1064</v>
      </c>
      <c r="K51" s="415"/>
      <c r="L51" s="28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2"/>
      <c r="AG51" s="28"/>
      <c r="AH51" s="32"/>
      <c r="AI51" s="28"/>
      <c r="AJ51" s="28"/>
      <c r="AK51" s="409"/>
      <c r="AL51" s="28">
        <v>15</v>
      </c>
      <c r="AM51" s="28"/>
      <c r="AN51" s="116"/>
      <c r="AO51" s="116"/>
      <c r="AP51" s="116"/>
      <c r="AQ51" s="116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428"/>
      <c r="BC51" s="349"/>
      <c r="BD51" s="346"/>
      <c r="BE51" s="354"/>
      <c r="BF51" s="363"/>
      <c r="BG51" s="363"/>
      <c r="BH51" s="357"/>
      <c r="BI51" s="112"/>
      <c r="BJ51" s="360"/>
      <c r="BK51" s="22"/>
      <c r="BL51" s="22"/>
      <c r="BM51" s="22"/>
      <c r="BN51" s="22"/>
      <c r="BO51" s="23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</row>
    <row r="52" spans="1:227" s="24" customFormat="1" ht="15" customHeight="1">
      <c r="A52" s="371"/>
      <c r="B52" s="371"/>
      <c r="C52" s="433"/>
      <c r="D52" s="324"/>
      <c r="E52" s="143"/>
      <c r="F52" s="307"/>
      <c r="G52" s="428"/>
      <c r="H52" s="428"/>
      <c r="I52" s="412"/>
      <c r="K52" s="415"/>
      <c r="L52" s="28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2"/>
      <c r="AG52" s="28"/>
      <c r="AH52" s="32"/>
      <c r="AI52" s="28"/>
      <c r="AJ52" s="28"/>
      <c r="AK52" s="409"/>
      <c r="AL52" s="28"/>
      <c r="AM52" s="28"/>
      <c r="AN52" s="116"/>
      <c r="AO52" s="116"/>
      <c r="AP52" s="116"/>
      <c r="AQ52" s="116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428"/>
      <c r="BC52" s="349"/>
      <c r="BD52" s="346"/>
      <c r="BE52" s="354"/>
      <c r="BF52" s="363"/>
      <c r="BG52" s="363"/>
      <c r="BH52" s="357"/>
      <c r="BI52" s="112"/>
      <c r="BJ52" s="360"/>
      <c r="BK52" s="22"/>
      <c r="BL52" s="22"/>
      <c r="BM52" s="22"/>
      <c r="BN52" s="22"/>
      <c r="BO52" s="23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</row>
    <row r="53" spans="1:227" s="24" customFormat="1" ht="15" customHeight="1">
      <c r="A53" s="371"/>
      <c r="B53" s="371"/>
      <c r="C53" s="433"/>
      <c r="D53" s="324"/>
      <c r="E53" s="143"/>
      <c r="F53" s="307"/>
      <c r="G53" s="428"/>
      <c r="H53" s="428"/>
      <c r="I53" s="412"/>
      <c r="J53" s="148"/>
      <c r="K53" s="415"/>
      <c r="L53" s="28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3"/>
      <c r="AG53" s="34"/>
      <c r="AH53" s="33"/>
      <c r="AI53" s="34"/>
      <c r="AJ53" s="34"/>
      <c r="AK53" s="409"/>
      <c r="AL53" s="28"/>
      <c r="AM53" s="28"/>
      <c r="AN53" s="116"/>
      <c r="AO53" s="116"/>
      <c r="AP53" s="116"/>
      <c r="AQ53" s="116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428"/>
      <c r="BC53" s="349"/>
      <c r="BD53" s="346"/>
      <c r="BE53" s="354"/>
      <c r="BF53" s="363"/>
      <c r="BG53" s="363"/>
      <c r="BH53" s="357"/>
      <c r="BI53" s="112"/>
      <c r="BJ53" s="360"/>
      <c r="BK53" s="22"/>
      <c r="BL53" s="22"/>
      <c r="BM53" s="22"/>
      <c r="BN53" s="22"/>
      <c r="BO53" s="23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</row>
    <row r="54" spans="1:227" s="24" customFormat="1" ht="15" customHeight="1">
      <c r="A54" s="371"/>
      <c r="B54" s="371"/>
      <c r="C54" s="433"/>
      <c r="D54" s="324"/>
      <c r="E54" s="143"/>
      <c r="F54" s="307"/>
      <c r="G54" s="428"/>
      <c r="H54" s="428"/>
      <c r="I54" s="412"/>
      <c r="J54" s="147"/>
      <c r="K54" s="415"/>
      <c r="L54" s="28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2"/>
      <c r="AG54" s="28"/>
      <c r="AH54" s="32"/>
      <c r="AI54" s="28"/>
      <c r="AJ54" s="28"/>
      <c r="AK54" s="409"/>
      <c r="AL54" s="28"/>
      <c r="AM54" s="28"/>
      <c r="AN54" s="116"/>
      <c r="AO54" s="116"/>
      <c r="AP54" s="116"/>
      <c r="AQ54" s="116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428"/>
      <c r="BC54" s="349"/>
      <c r="BD54" s="346"/>
      <c r="BE54" s="354"/>
      <c r="BF54" s="363"/>
      <c r="BG54" s="363"/>
      <c r="BH54" s="357"/>
      <c r="BI54" s="112"/>
      <c r="BJ54" s="360"/>
      <c r="BK54" s="22"/>
      <c r="BL54" s="22"/>
      <c r="BM54" s="22"/>
      <c r="BN54" s="22"/>
      <c r="BO54" s="23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</row>
    <row r="55" spans="1:227" s="24" customFormat="1" ht="15" customHeight="1">
      <c r="A55" s="371"/>
      <c r="B55" s="371"/>
      <c r="C55" s="433"/>
      <c r="D55" s="324"/>
      <c r="E55" s="143"/>
      <c r="F55" s="307"/>
      <c r="G55" s="428"/>
      <c r="H55" s="428"/>
      <c r="I55" s="412"/>
      <c r="J55" s="147"/>
      <c r="K55" s="415"/>
      <c r="L55" s="28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2"/>
      <c r="AG55" s="28"/>
      <c r="AH55" s="32"/>
      <c r="AI55" s="28"/>
      <c r="AJ55" s="28"/>
      <c r="AK55" s="409"/>
      <c r="AL55" s="28"/>
      <c r="AM55" s="28"/>
      <c r="AN55" s="116"/>
      <c r="AO55" s="116"/>
      <c r="AP55" s="116"/>
      <c r="AQ55" s="116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428"/>
      <c r="BC55" s="349"/>
      <c r="BD55" s="346"/>
      <c r="BE55" s="354"/>
      <c r="BF55" s="363"/>
      <c r="BG55" s="363"/>
      <c r="BH55" s="357"/>
      <c r="BI55" s="112"/>
      <c r="BJ55" s="360"/>
      <c r="BK55" s="22"/>
      <c r="BL55" s="22"/>
      <c r="BM55" s="22"/>
      <c r="BN55" s="22"/>
      <c r="BO55" s="23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</row>
    <row r="56" spans="1:227" s="24" customFormat="1" ht="15" customHeight="1">
      <c r="A56" s="371"/>
      <c r="B56" s="371"/>
      <c r="C56" s="433"/>
      <c r="D56" s="324"/>
      <c r="E56" s="143"/>
      <c r="F56" s="307"/>
      <c r="G56" s="428"/>
      <c r="H56" s="428"/>
      <c r="I56" s="412"/>
      <c r="J56" s="147"/>
      <c r="K56" s="415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2"/>
      <c r="AG56" s="28"/>
      <c r="AH56" s="32"/>
      <c r="AI56" s="28"/>
      <c r="AJ56" s="28"/>
      <c r="AK56" s="409"/>
      <c r="AL56" s="28"/>
      <c r="AM56" s="28"/>
      <c r="AN56" s="116"/>
      <c r="AO56" s="116"/>
      <c r="AP56" s="116"/>
      <c r="AQ56" s="116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428"/>
      <c r="BC56" s="349"/>
      <c r="BD56" s="346"/>
      <c r="BE56" s="354"/>
      <c r="BF56" s="363"/>
      <c r="BG56" s="363"/>
      <c r="BH56" s="357"/>
      <c r="BI56" s="112"/>
      <c r="BJ56" s="360"/>
      <c r="BK56" s="22"/>
      <c r="BL56" s="22"/>
      <c r="BM56" s="22"/>
      <c r="BN56" s="22"/>
      <c r="BO56" s="23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</row>
    <row r="57" spans="1:227" s="24" customFormat="1" ht="15.75" customHeight="1" thickBot="1">
      <c r="A57" s="372"/>
      <c r="B57" s="372"/>
      <c r="C57" s="434"/>
      <c r="D57" s="325"/>
      <c r="E57" s="144"/>
      <c r="F57" s="308"/>
      <c r="G57" s="429"/>
      <c r="H57" s="429"/>
      <c r="I57" s="413"/>
      <c r="J57" s="149"/>
      <c r="K57" s="416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38"/>
      <c r="AG57" s="39"/>
      <c r="AH57" s="38"/>
      <c r="AI57" s="39"/>
      <c r="AJ57" s="39"/>
      <c r="AK57" s="410"/>
      <c r="AL57" s="40"/>
      <c r="AM57" s="40"/>
      <c r="AN57" s="117"/>
      <c r="AO57" s="117"/>
      <c r="AP57" s="117"/>
      <c r="AQ57" s="117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29"/>
      <c r="BC57" s="350"/>
      <c r="BD57" s="347"/>
      <c r="BE57" s="355"/>
      <c r="BF57" s="364"/>
      <c r="BG57" s="364"/>
      <c r="BH57" s="358"/>
      <c r="BI57" s="113"/>
      <c r="BJ57" s="361"/>
      <c r="BK57" s="22"/>
      <c r="BL57" s="22"/>
      <c r="BM57" s="22"/>
      <c r="BN57" s="22"/>
      <c r="BO57" s="23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</row>
    <row r="58" spans="1:227" s="24" customFormat="1" ht="15" customHeight="1">
      <c r="A58" s="370" t="s">
        <v>16</v>
      </c>
      <c r="B58" s="431" t="s">
        <v>1028</v>
      </c>
      <c r="C58" s="432" t="s">
        <v>721</v>
      </c>
      <c r="D58" s="323">
        <v>1</v>
      </c>
      <c r="E58" s="142" t="s">
        <v>873</v>
      </c>
      <c r="F58" s="145" t="s">
        <v>1029</v>
      </c>
      <c r="G58" s="427" t="s">
        <v>565</v>
      </c>
      <c r="H58" s="427"/>
      <c r="I58" s="411"/>
      <c r="J58" s="146" t="s">
        <v>1030</v>
      </c>
      <c r="K58" s="414">
        <f t="shared" ref="K58" si="20">IF(SUM(AI58:AI67)&gt;0,(BD58-SUM(AI58:AI67))/22,IFERROR(IF(AND(BD58&gt;=22*D58,BD58&lt;=26*D58),1*D58,IF(BD58/BE58&gt;1,1*D58+(BF58/22))+IF(BD58/BE58=1,1*D58)+IF(BD58/BE58&lt;1,IF(AND(BE58&gt;=22*D58,BE58&lt;=26*D58),BD58/22,BD58/BE58))),0))-(SUM(AG58:AG67)/22)</f>
        <v>1</v>
      </c>
      <c r="L58" s="34"/>
      <c r="M58" s="34"/>
      <c r="N58" s="34"/>
      <c r="O58" s="34"/>
      <c r="P58" s="34">
        <v>4.5</v>
      </c>
      <c r="Q58" s="34">
        <v>4</v>
      </c>
      <c r="R58" s="34">
        <v>4</v>
      </c>
      <c r="S58" s="34">
        <v>4</v>
      </c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25"/>
      <c r="AG58" s="26"/>
      <c r="AH58" s="25"/>
      <c r="AI58" s="26"/>
      <c r="AJ58" s="26"/>
      <c r="AK58" s="408">
        <f t="shared" ref="AK58" si="21">SUM(L58:AE67,AG58:AG67,AI58:AI67,AJ58:AJ67)</f>
        <v>19.5</v>
      </c>
      <c r="AL58" s="26"/>
      <c r="AM58" s="26"/>
      <c r="AN58" s="115">
        <v>1</v>
      </c>
      <c r="AO58" s="115"/>
      <c r="AP58" s="115"/>
      <c r="AQ58" s="115">
        <v>2</v>
      </c>
      <c r="AR58" s="26"/>
      <c r="AS58" s="27"/>
      <c r="AT58" s="28"/>
      <c r="AU58" s="28"/>
      <c r="AV58" s="27"/>
      <c r="AW58" s="28"/>
      <c r="AX58" s="28">
        <v>1</v>
      </c>
      <c r="AY58" s="28"/>
      <c r="AZ58" s="28"/>
      <c r="BA58" s="28"/>
      <c r="BB58" s="427"/>
      <c r="BC58" s="348">
        <f>IFERROR(VLOOKUP(BB58,Segéd2!$L$2:$M$7,2,FALSE),0)</f>
        <v>0</v>
      </c>
      <c r="BD58" s="345">
        <f t="shared" ref="BD58" si="22">SUM(AK58,AL58:BA67,BC58)</f>
        <v>25.5</v>
      </c>
      <c r="BE58" s="351">
        <v>26</v>
      </c>
      <c r="BF58" s="362">
        <f t="shared" ref="BF58" si="23">IF(AND(BD58&gt;26,BE58&gt;=22),(BD58-26)-IF(((AK58+SUM(AS58:BA67)+BC58)-26)&gt;0,(AK58+SUM(AS58:BA67)+BC58)-26,0)+IF(AK58+BC58-26&gt;0,AK58+BC58-26,0),IF(BD58&gt;BE58,(BD58-BE58)-IF(((AK58+SUM(AS58:BA67)+BC58)-BE58)&gt;0,(AK58+SUM(AS58:BA67)+BC58)-BE58,0)+IF(AK58+BC58-BE58&gt;0,AK58+BC58-BE58,0),0))</f>
        <v>0</v>
      </c>
      <c r="BG58" s="362">
        <f t="shared" ref="BG58" si="24">SUM(AG58:AG67)</f>
        <v>0</v>
      </c>
      <c r="BH58" s="356"/>
      <c r="BI58" s="111"/>
      <c r="BJ58" s="359"/>
      <c r="BK58" s="22"/>
      <c r="BL58" s="22"/>
      <c r="BM58" s="22"/>
      <c r="BN58" s="22"/>
      <c r="BO58" s="23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</row>
    <row r="59" spans="1:227" s="24" customFormat="1" ht="15" customHeight="1">
      <c r="A59" s="371"/>
      <c r="B59" s="371"/>
      <c r="C59" s="433"/>
      <c r="D59" s="324"/>
      <c r="E59" s="143"/>
      <c r="F59" s="307"/>
      <c r="G59" s="428"/>
      <c r="H59" s="428"/>
      <c r="I59" s="412"/>
      <c r="J59" s="147" t="s">
        <v>1027</v>
      </c>
      <c r="K59" s="415"/>
      <c r="L59" s="28"/>
      <c r="M59" s="34"/>
      <c r="N59" s="34"/>
      <c r="O59" s="34"/>
      <c r="P59" s="34">
        <v>1</v>
      </c>
      <c r="Q59" s="34">
        <v>1</v>
      </c>
      <c r="R59" s="34">
        <v>1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2"/>
      <c r="AG59" s="28"/>
      <c r="AH59" s="32"/>
      <c r="AI59" s="28"/>
      <c r="AJ59" s="28"/>
      <c r="AK59" s="409"/>
      <c r="AL59" s="28"/>
      <c r="AM59" s="28"/>
      <c r="AN59" s="116"/>
      <c r="AO59" s="116"/>
      <c r="AP59" s="116"/>
      <c r="AQ59" s="116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428"/>
      <c r="BC59" s="349"/>
      <c r="BD59" s="346"/>
      <c r="BE59" s="354"/>
      <c r="BF59" s="363"/>
      <c r="BG59" s="363"/>
      <c r="BH59" s="357"/>
      <c r="BI59" s="112"/>
      <c r="BJ59" s="360"/>
      <c r="BK59" s="22"/>
      <c r="BL59" s="22"/>
      <c r="BM59" s="22"/>
      <c r="BN59" s="22"/>
      <c r="BO59" s="23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</row>
    <row r="60" spans="1:227" s="24" customFormat="1" ht="15" customHeight="1">
      <c r="A60" s="371"/>
      <c r="B60" s="371"/>
      <c r="C60" s="433"/>
      <c r="D60" s="324"/>
      <c r="E60" s="143"/>
      <c r="F60" s="307"/>
      <c r="G60" s="428"/>
      <c r="H60" s="428"/>
      <c r="I60" s="412"/>
      <c r="J60" s="147" t="s">
        <v>1039</v>
      </c>
      <c r="K60" s="415"/>
      <c r="L60" s="28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2"/>
      <c r="AG60" s="28"/>
      <c r="AH60" s="32"/>
      <c r="AI60" s="28"/>
      <c r="AJ60" s="28"/>
      <c r="AK60" s="409"/>
      <c r="AL60" s="28"/>
      <c r="AM60" s="28">
        <v>2</v>
      </c>
      <c r="AN60" s="116"/>
      <c r="AO60" s="116"/>
      <c r="AP60" s="116"/>
      <c r="AQ60" s="116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428"/>
      <c r="BC60" s="349"/>
      <c r="BD60" s="346"/>
      <c r="BE60" s="354"/>
      <c r="BF60" s="363"/>
      <c r="BG60" s="363"/>
      <c r="BH60" s="357"/>
      <c r="BI60" s="112"/>
      <c r="BJ60" s="360"/>
      <c r="BK60" s="22"/>
      <c r="BL60" s="22"/>
      <c r="BM60" s="22"/>
      <c r="BN60" s="22"/>
      <c r="BO60" s="23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</row>
    <row r="61" spans="1:227" s="24" customFormat="1" ht="15" customHeight="1">
      <c r="A61" s="371"/>
      <c r="B61" s="371"/>
      <c r="C61" s="433"/>
      <c r="D61" s="324"/>
      <c r="E61" s="143"/>
      <c r="F61" s="307"/>
      <c r="G61" s="428"/>
      <c r="H61" s="428"/>
      <c r="I61" s="412"/>
      <c r="J61" s="147"/>
      <c r="K61" s="415"/>
      <c r="L61" s="28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2"/>
      <c r="AG61" s="28"/>
      <c r="AH61" s="32"/>
      <c r="AI61" s="28"/>
      <c r="AJ61" s="28"/>
      <c r="AK61" s="409"/>
      <c r="AL61" s="28"/>
      <c r="AM61" s="28"/>
      <c r="AN61" s="116"/>
      <c r="AO61" s="116"/>
      <c r="AP61" s="116"/>
      <c r="AQ61" s="116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428"/>
      <c r="BC61" s="349"/>
      <c r="BD61" s="346"/>
      <c r="BE61" s="354"/>
      <c r="BF61" s="363"/>
      <c r="BG61" s="363"/>
      <c r="BH61" s="357"/>
      <c r="BI61" s="112"/>
      <c r="BJ61" s="360"/>
      <c r="BK61" s="22"/>
      <c r="BL61" s="22"/>
      <c r="BM61" s="22"/>
      <c r="BN61" s="22"/>
      <c r="BO61" s="23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</row>
    <row r="62" spans="1:227" s="24" customFormat="1" ht="15" customHeight="1">
      <c r="A62" s="371"/>
      <c r="B62" s="371"/>
      <c r="C62" s="433"/>
      <c r="D62" s="324"/>
      <c r="E62" s="143"/>
      <c r="F62" s="307"/>
      <c r="G62" s="428"/>
      <c r="H62" s="428"/>
      <c r="I62" s="412"/>
      <c r="J62" s="31"/>
      <c r="K62" s="415"/>
      <c r="L62" s="28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2"/>
      <c r="AG62" s="28"/>
      <c r="AH62" s="32"/>
      <c r="AI62" s="28"/>
      <c r="AJ62" s="28"/>
      <c r="AK62" s="409"/>
      <c r="AL62" s="28"/>
      <c r="AM62" s="28"/>
      <c r="AN62" s="116"/>
      <c r="AO62" s="116"/>
      <c r="AP62" s="116"/>
      <c r="AQ62" s="116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428"/>
      <c r="BC62" s="349"/>
      <c r="BD62" s="346"/>
      <c r="BE62" s="354"/>
      <c r="BF62" s="363"/>
      <c r="BG62" s="363"/>
      <c r="BH62" s="357"/>
      <c r="BI62" s="112"/>
      <c r="BJ62" s="360"/>
      <c r="BK62" s="22"/>
      <c r="BL62" s="22"/>
      <c r="BM62" s="22"/>
      <c r="BN62" s="22"/>
      <c r="BO62" s="23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</row>
    <row r="63" spans="1:227" s="24" customFormat="1" ht="15" customHeight="1">
      <c r="A63" s="371"/>
      <c r="B63" s="371"/>
      <c r="C63" s="433"/>
      <c r="D63" s="324"/>
      <c r="E63" s="143"/>
      <c r="F63" s="307"/>
      <c r="G63" s="428"/>
      <c r="H63" s="428"/>
      <c r="I63" s="412"/>
      <c r="J63" s="148"/>
      <c r="K63" s="415"/>
      <c r="L63" s="28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3"/>
      <c r="AG63" s="34"/>
      <c r="AH63" s="33"/>
      <c r="AI63" s="34"/>
      <c r="AJ63" s="34"/>
      <c r="AK63" s="409"/>
      <c r="AL63" s="28"/>
      <c r="AM63" s="28"/>
      <c r="AN63" s="116"/>
      <c r="AO63" s="116"/>
      <c r="AP63" s="116"/>
      <c r="AQ63" s="116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428"/>
      <c r="BC63" s="349"/>
      <c r="BD63" s="346"/>
      <c r="BE63" s="354"/>
      <c r="BF63" s="363"/>
      <c r="BG63" s="363"/>
      <c r="BH63" s="357"/>
      <c r="BI63" s="112"/>
      <c r="BJ63" s="360"/>
      <c r="BK63" s="22"/>
      <c r="BL63" s="22"/>
      <c r="BM63" s="22"/>
      <c r="BN63" s="22"/>
      <c r="BO63" s="23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</row>
    <row r="64" spans="1:227" s="24" customFormat="1" ht="15" customHeight="1">
      <c r="A64" s="371"/>
      <c r="B64" s="371"/>
      <c r="C64" s="433"/>
      <c r="D64" s="324"/>
      <c r="E64" s="143"/>
      <c r="F64" s="307"/>
      <c r="G64" s="428"/>
      <c r="H64" s="428"/>
      <c r="I64" s="412"/>
      <c r="J64" s="147"/>
      <c r="K64" s="415"/>
      <c r="L64" s="28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2"/>
      <c r="AG64" s="28"/>
      <c r="AH64" s="32"/>
      <c r="AI64" s="28"/>
      <c r="AJ64" s="28"/>
      <c r="AK64" s="409"/>
      <c r="AL64" s="28"/>
      <c r="AM64" s="28"/>
      <c r="AN64" s="116"/>
      <c r="AO64" s="116"/>
      <c r="AP64" s="116"/>
      <c r="AQ64" s="116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428"/>
      <c r="BC64" s="349"/>
      <c r="BD64" s="346"/>
      <c r="BE64" s="354"/>
      <c r="BF64" s="363"/>
      <c r="BG64" s="363"/>
      <c r="BH64" s="357"/>
      <c r="BI64" s="112"/>
      <c r="BJ64" s="360"/>
      <c r="BK64" s="22"/>
      <c r="BL64" s="22"/>
      <c r="BM64" s="22"/>
      <c r="BN64" s="22"/>
      <c r="BO64" s="23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</row>
    <row r="65" spans="1:227" s="24" customFormat="1" ht="15" customHeight="1">
      <c r="A65" s="371"/>
      <c r="B65" s="371"/>
      <c r="C65" s="433"/>
      <c r="D65" s="324"/>
      <c r="E65" s="143"/>
      <c r="F65" s="307"/>
      <c r="G65" s="428"/>
      <c r="H65" s="428"/>
      <c r="I65" s="412"/>
      <c r="J65" s="147"/>
      <c r="K65" s="415"/>
      <c r="L65" s="28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2"/>
      <c r="AG65" s="28"/>
      <c r="AH65" s="32"/>
      <c r="AI65" s="28"/>
      <c r="AJ65" s="28"/>
      <c r="AK65" s="409"/>
      <c r="AL65" s="28"/>
      <c r="AM65" s="28"/>
      <c r="AN65" s="116"/>
      <c r="AO65" s="116"/>
      <c r="AP65" s="116"/>
      <c r="AQ65" s="116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428"/>
      <c r="BC65" s="349"/>
      <c r="BD65" s="346"/>
      <c r="BE65" s="354"/>
      <c r="BF65" s="363"/>
      <c r="BG65" s="363"/>
      <c r="BH65" s="357"/>
      <c r="BI65" s="112"/>
      <c r="BJ65" s="360"/>
      <c r="BK65" s="22"/>
      <c r="BL65" s="22"/>
      <c r="BM65" s="22"/>
      <c r="BN65" s="22"/>
      <c r="BO65" s="23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</row>
    <row r="66" spans="1:227" s="24" customFormat="1" ht="15" customHeight="1">
      <c r="A66" s="371"/>
      <c r="B66" s="371"/>
      <c r="C66" s="433"/>
      <c r="D66" s="324"/>
      <c r="E66" s="143"/>
      <c r="F66" s="307"/>
      <c r="G66" s="428"/>
      <c r="H66" s="428"/>
      <c r="I66" s="412"/>
      <c r="J66" s="147"/>
      <c r="K66" s="415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32"/>
      <c r="AG66" s="28"/>
      <c r="AH66" s="32"/>
      <c r="AI66" s="28"/>
      <c r="AJ66" s="28"/>
      <c r="AK66" s="409"/>
      <c r="AL66" s="28"/>
      <c r="AM66" s="28"/>
      <c r="AN66" s="116"/>
      <c r="AO66" s="116"/>
      <c r="AP66" s="116"/>
      <c r="AQ66" s="116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428"/>
      <c r="BC66" s="349"/>
      <c r="BD66" s="346"/>
      <c r="BE66" s="354"/>
      <c r="BF66" s="363"/>
      <c r="BG66" s="363"/>
      <c r="BH66" s="357"/>
      <c r="BI66" s="112"/>
      <c r="BJ66" s="360"/>
      <c r="BK66" s="22"/>
      <c r="BL66" s="22"/>
      <c r="BM66" s="22"/>
      <c r="BN66" s="22"/>
      <c r="BO66" s="23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</row>
    <row r="67" spans="1:227" s="24" customFormat="1" ht="15.75" customHeight="1" thickBot="1">
      <c r="A67" s="372"/>
      <c r="B67" s="372"/>
      <c r="C67" s="434"/>
      <c r="D67" s="325"/>
      <c r="E67" s="144"/>
      <c r="F67" s="308"/>
      <c r="G67" s="429"/>
      <c r="H67" s="429"/>
      <c r="I67" s="413"/>
      <c r="J67" s="149"/>
      <c r="K67" s="416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38"/>
      <c r="AG67" s="39"/>
      <c r="AH67" s="38"/>
      <c r="AI67" s="39"/>
      <c r="AJ67" s="39"/>
      <c r="AK67" s="410"/>
      <c r="AL67" s="40"/>
      <c r="AM67" s="40"/>
      <c r="AN67" s="117"/>
      <c r="AO67" s="117"/>
      <c r="AP67" s="117"/>
      <c r="AQ67" s="117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29"/>
      <c r="BC67" s="350"/>
      <c r="BD67" s="347"/>
      <c r="BE67" s="355"/>
      <c r="BF67" s="364"/>
      <c r="BG67" s="364"/>
      <c r="BH67" s="358"/>
      <c r="BI67" s="113"/>
      <c r="BJ67" s="361"/>
      <c r="BK67" s="22"/>
      <c r="BL67" s="22"/>
      <c r="BM67" s="22"/>
      <c r="BN67" s="22"/>
      <c r="BO67" s="23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</row>
    <row r="68" spans="1:227" s="24" customFormat="1" ht="15" customHeight="1">
      <c r="A68" s="370" t="s">
        <v>17</v>
      </c>
      <c r="B68" s="431" t="s">
        <v>1031</v>
      </c>
      <c r="C68" s="432" t="s">
        <v>721</v>
      </c>
      <c r="D68" s="323">
        <v>1</v>
      </c>
      <c r="E68" s="142" t="s">
        <v>874</v>
      </c>
      <c r="F68" s="145" t="s">
        <v>1032</v>
      </c>
      <c r="G68" s="427" t="s">
        <v>565</v>
      </c>
      <c r="H68" s="427"/>
      <c r="I68" s="411" t="s">
        <v>16</v>
      </c>
      <c r="J68" s="146" t="s">
        <v>1032</v>
      </c>
      <c r="K68" s="414">
        <f t="shared" ref="K68" si="25">IF(SUM(AI68:AI77)&gt;0,(BD68-SUM(AI68:AI77))/22,IFERROR(IF(AND(BD68&gt;=22*D68,BD68&lt;=26*D68),1*D68,IF(BD68/BE68&gt;1,1*D68+(BF68/22))+IF(BD68/BE68=1,1*D68)+IF(BD68/BE68&lt;1,IF(AND(BE68&gt;=22*D68,BE68&lt;=26*D68),BD68/22,BD68/BE68))),0))-(SUM(AG68:AG77)/22)</f>
        <v>1</v>
      </c>
      <c r="L68" s="34"/>
      <c r="M68" s="34"/>
      <c r="N68" s="34"/>
      <c r="O68" s="34"/>
      <c r="P68" s="34">
        <v>5</v>
      </c>
      <c r="Q68" s="34">
        <v>5</v>
      </c>
      <c r="R68" s="34">
        <v>5</v>
      </c>
      <c r="S68" s="34">
        <v>5</v>
      </c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25"/>
      <c r="AG68" s="26"/>
      <c r="AH68" s="25"/>
      <c r="AI68" s="26"/>
      <c r="AJ68" s="26"/>
      <c r="AK68" s="408">
        <f t="shared" ref="AK68" si="26">SUM(L68:AE77,AG68:AG77,AI68:AI77,AJ68:AJ77)</f>
        <v>21</v>
      </c>
      <c r="AL68" s="26"/>
      <c r="AM68" s="26"/>
      <c r="AN68" s="115"/>
      <c r="AO68" s="115"/>
      <c r="AP68" s="115"/>
      <c r="AQ68" s="115"/>
      <c r="AR68" s="26"/>
      <c r="AS68" s="27"/>
      <c r="AT68" s="28">
        <v>2</v>
      </c>
      <c r="AU68" s="28"/>
      <c r="AV68" s="27"/>
      <c r="AW68" s="28"/>
      <c r="AX68" s="28"/>
      <c r="AY68" s="28"/>
      <c r="AZ68" s="28"/>
      <c r="BA68" s="28"/>
      <c r="BB68" s="427" t="s">
        <v>570</v>
      </c>
      <c r="BC68" s="348">
        <f>IFERROR(VLOOKUP(BB68,Segéd2!$L$2:$M$7,2,FALSE),0)</f>
        <v>2</v>
      </c>
      <c r="BD68" s="345">
        <f t="shared" ref="BD68" si="27">SUM(AK68,AL68:BA77,BC68)</f>
        <v>26</v>
      </c>
      <c r="BE68" s="351">
        <v>26</v>
      </c>
      <c r="BF68" s="362">
        <f t="shared" ref="BF68" si="28">IF(AND(BD68&gt;26,BE68&gt;=22),(BD68-26)-IF(((AK68+SUM(AS68:BA77)+BC68)-26)&gt;0,(AK68+SUM(AS68:BA77)+BC68)-26,0)+IF(AK68+BC68-26&gt;0,AK68+BC68-26,0),IF(BD68&gt;BE68,(BD68-BE68)-IF(((AK68+SUM(AS68:BA77)+BC68)-BE68)&gt;0,(AK68+SUM(AS68:BA77)+BC68)-BE68,0)+IF(AK68+BC68-BE68&gt;0,AK68+BC68-BE68,0),0))</f>
        <v>0</v>
      </c>
      <c r="BG68" s="362">
        <f t="shared" ref="BG68" si="29">SUM(AG68:AG77)</f>
        <v>0</v>
      </c>
      <c r="BH68" s="356"/>
      <c r="BI68" s="111"/>
      <c r="BJ68" s="359"/>
      <c r="BK68" s="22"/>
      <c r="BL68" s="22"/>
      <c r="BM68" s="22"/>
      <c r="BN68" s="22"/>
      <c r="BO68" s="23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</row>
    <row r="69" spans="1:227" s="24" customFormat="1" ht="15" customHeight="1">
      <c r="A69" s="371"/>
      <c r="B69" s="371"/>
      <c r="C69" s="433"/>
      <c r="D69" s="324"/>
      <c r="E69" s="143"/>
      <c r="F69" s="307"/>
      <c r="G69" s="428"/>
      <c r="H69" s="428"/>
      <c r="I69" s="412"/>
      <c r="J69" s="147" t="s">
        <v>1019</v>
      </c>
      <c r="K69" s="415"/>
      <c r="L69" s="28"/>
      <c r="M69" s="34"/>
      <c r="N69" s="34"/>
      <c r="O69" s="34"/>
      <c r="P69" s="34"/>
      <c r="Q69" s="34">
        <v>1</v>
      </c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2"/>
      <c r="AG69" s="28"/>
      <c r="AH69" s="32"/>
      <c r="AI69" s="28"/>
      <c r="AJ69" s="28"/>
      <c r="AK69" s="409"/>
      <c r="AL69" s="28"/>
      <c r="AM69" s="28"/>
      <c r="AN69" s="116"/>
      <c r="AO69" s="116"/>
      <c r="AP69" s="116"/>
      <c r="AQ69" s="116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428"/>
      <c r="BC69" s="349"/>
      <c r="BD69" s="346"/>
      <c r="BE69" s="354"/>
      <c r="BF69" s="363"/>
      <c r="BG69" s="363"/>
      <c r="BH69" s="357"/>
      <c r="BI69" s="112"/>
      <c r="BJ69" s="360"/>
      <c r="BK69" s="22"/>
      <c r="BL69" s="22"/>
      <c r="BM69" s="22"/>
      <c r="BN69" s="22"/>
      <c r="BO69" s="23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</row>
    <row r="70" spans="1:227" s="24" customFormat="1" ht="15" customHeight="1">
      <c r="A70" s="371"/>
      <c r="B70" s="371"/>
      <c r="C70" s="433"/>
      <c r="D70" s="324"/>
      <c r="E70" s="143"/>
      <c r="F70" s="307"/>
      <c r="G70" s="428"/>
      <c r="H70" s="428"/>
      <c r="I70" s="412"/>
      <c r="J70" s="147" t="s">
        <v>1039</v>
      </c>
      <c r="K70" s="415"/>
      <c r="L70" s="28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2"/>
      <c r="AG70" s="28"/>
      <c r="AH70" s="32"/>
      <c r="AI70" s="28"/>
      <c r="AJ70" s="28"/>
      <c r="AK70" s="409"/>
      <c r="AL70" s="28"/>
      <c r="AM70" s="28">
        <v>1</v>
      </c>
      <c r="AN70" s="116"/>
      <c r="AO70" s="116"/>
      <c r="AP70" s="116"/>
      <c r="AQ70" s="116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428"/>
      <c r="BC70" s="349"/>
      <c r="BD70" s="346"/>
      <c r="BE70" s="354"/>
      <c r="BF70" s="363"/>
      <c r="BG70" s="363"/>
      <c r="BH70" s="357"/>
      <c r="BI70" s="112"/>
      <c r="BJ70" s="360"/>
      <c r="BK70" s="22"/>
      <c r="BL70" s="22"/>
      <c r="BM70" s="22"/>
      <c r="BN70" s="22"/>
      <c r="BO70" s="23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</row>
    <row r="71" spans="1:227" s="24" customFormat="1" ht="15" customHeight="1">
      <c r="A71" s="371"/>
      <c r="B71" s="371"/>
      <c r="C71" s="433"/>
      <c r="D71" s="324"/>
      <c r="E71" s="143"/>
      <c r="F71" s="307"/>
      <c r="G71" s="428"/>
      <c r="H71" s="428"/>
      <c r="I71" s="412"/>
      <c r="J71" s="147"/>
      <c r="K71" s="415"/>
      <c r="L71" s="28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2"/>
      <c r="AG71" s="28"/>
      <c r="AH71" s="32"/>
      <c r="AI71" s="28"/>
      <c r="AJ71" s="28"/>
      <c r="AK71" s="409"/>
      <c r="AL71" s="28"/>
      <c r="AM71" s="28"/>
      <c r="AN71" s="116"/>
      <c r="AO71" s="116"/>
      <c r="AP71" s="116"/>
      <c r="AQ71" s="116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428"/>
      <c r="BC71" s="349"/>
      <c r="BD71" s="346"/>
      <c r="BE71" s="354"/>
      <c r="BF71" s="363"/>
      <c r="BG71" s="363"/>
      <c r="BH71" s="357"/>
      <c r="BI71" s="112"/>
      <c r="BJ71" s="360"/>
      <c r="BK71" s="22"/>
      <c r="BL71" s="22"/>
      <c r="BM71" s="22"/>
      <c r="BN71" s="22"/>
      <c r="BO71" s="23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</row>
    <row r="72" spans="1:227" s="24" customFormat="1" ht="15" customHeight="1">
      <c r="A72" s="371"/>
      <c r="B72" s="371"/>
      <c r="C72" s="433"/>
      <c r="D72" s="324"/>
      <c r="E72" s="143"/>
      <c r="F72" s="307"/>
      <c r="G72" s="428"/>
      <c r="H72" s="428"/>
      <c r="I72" s="412"/>
      <c r="J72" s="31"/>
      <c r="K72" s="415"/>
      <c r="L72" s="28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2"/>
      <c r="AG72" s="28"/>
      <c r="AH72" s="32"/>
      <c r="AI72" s="28"/>
      <c r="AJ72" s="28"/>
      <c r="AK72" s="409"/>
      <c r="AL72" s="28"/>
      <c r="AM72" s="28"/>
      <c r="AN72" s="116"/>
      <c r="AO72" s="116"/>
      <c r="AP72" s="116"/>
      <c r="AQ72" s="116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428"/>
      <c r="BC72" s="349"/>
      <c r="BD72" s="346"/>
      <c r="BE72" s="354"/>
      <c r="BF72" s="363"/>
      <c r="BG72" s="363"/>
      <c r="BH72" s="357"/>
      <c r="BI72" s="112"/>
      <c r="BJ72" s="360"/>
      <c r="BK72" s="22"/>
      <c r="BL72" s="22"/>
      <c r="BM72" s="22"/>
      <c r="BN72" s="22"/>
      <c r="BO72" s="23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</row>
    <row r="73" spans="1:227" s="24" customFormat="1" ht="15" customHeight="1">
      <c r="A73" s="371"/>
      <c r="B73" s="371"/>
      <c r="C73" s="433"/>
      <c r="D73" s="324"/>
      <c r="E73" s="143"/>
      <c r="F73" s="307"/>
      <c r="G73" s="428"/>
      <c r="H73" s="428"/>
      <c r="I73" s="412"/>
      <c r="J73" s="148"/>
      <c r="K73" s="415"/>
      <c r="L73" s="28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3"/>
      <c r="AG73" s="34"/>
      <c r="AH73" s="33"/>
      <c r="AI73" s="34"/>
      <c r="AJ73" s="34"/>
      <c r="AK73" s="409"/>
      <c r="AL73" s="28"/>
      <c r="AM73" s="28"/>
      <c r="AN73" s="116"/>
      <c r="AO73" s="116"/>
      <c r="AP73" s="116"/>
      <c r="AQ73" s="116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428"/>
      <c r="BC73" s="349"/>
      <c r="BD73" s="346"/>
      <c r="BE73" s="354"/>
      <c r="BF73" s="363"/>
      <c r="BG73" s="363"/>
      <c r="BH73" s="357"/>
      <c r="BI73" s="112"/>
      <c r="BJ73" s="360"/>
      <c r="BK73" s="22"/>
      <c r="BL73" s="22"/>
      <c r="BM73" s="22"/>
      <c r="BN73" s="22"/>
      <c r="BO73" s="23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</row>
    <row r="74" spans="1:227" s="24" customFormat="1" ht="15" customHeight="1">
      <c r="A74" s="371"/>
      <c r="B74" s="371"/>
      <c r="C74" s="433"/>
      <c r="D74" s="324"/>
      <c r="E74" s="143"/>
      <c r="F74" s="307"/>
      <c r="G74" s="428"/>
      <c r="H74" s="428"/>
      <c r="I74" s="412"/>
      <c r="J74" s="147"/>
      <c r="K74" s="415"/>
      <c r="L74" s="28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2"/>
      <c r="AG74" s="28"/>
      <c r="AH74" s="32"/>
      <c r="AI74" s="28"/>
      <c r="AJ74" s="28"/>
      <c r="AK74" s="409"/>
      <c r="AL74" s="28"/>
      <c r="AM74" s="28"/>
      <c r="AN74" s="116"/>
      <c r="AO74" s="116"/>
      <c r="AP74" s="116"/>
      <c r="AQ74" s="116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428"/>
      <c r="BC74" s="349"/>
      <c r="BD74" s="346"/>
      <c r="BE74" s="354"/>
      <c r="BF74" s="363"/>
      <c r="BG74" s="363"/>
      <c r="BH74" s="357"/>
      <c r="BI74" s="112"/>
      <c r="BJ74" s="360"/>
      <c r="BK74" s="22"/>
      <c r="BL74" s="22"/>
      <c r="BM74" s="22"/>
      <c r="BN74" s="22"/>
      <c r="BO74" s="23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</row>
    <row r="75" spans="1:227" s="24" customFormat="1" ht="15" customHeight="1">
      <c r="A75" s="371"/>
      <c r="B75" s="371"/>
      <c r="C75" s="433"/>
      <c r="D75" s="324"/>
      <c r="E75" s="143"/>
      <c r="F75" s="307"/>
      <c r="G75" s="428"/>
      <c r="H75" s="428"/>
      <c r="I75" s="412"/>
      <c r="J75" s="147"/>
      <c r="K75" s="415"/>
      <c r="L75" s="28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2"/>
      <c r="AG75" s="28"/>
      <c r="AH75" s="32"/>
      <c r="AI75" s="28"/>
      <c r="AJ75" s="28"/>
      <c r="AK75" s="409"/>
      <c r="AL75" s="28"/>
      <c r="AM75" s="28"/>
      <c r="AN75" s="116"/>
      <c r="AO75" s="116"/>
      <c r="AP75" s="116"/>
      <c r="AQ75" s="116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428"/>
      <c r="BC75" s="349"/>
      <c r="BD75" s="346"/>
      <c r="BE75" s="354"/>
      <c r="BF75" s="363"/>
      <c r="BG75" s="363"/>
      <c r="BH75" s="357"/>
      <c r="BI75" s="112"/>
      <c r="BJ75" s="360"/>
      <c r="BK75" s="22"/>
      <c r="BL75" s="22"/>
      <c r="BM75" s="22"/>
      <c r="BN75" s="22"/>
      <c r="BO75" s="23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</row>
    <row r="76" spans="1:227" s="24" customFormat="1" ht="15" customHeight="1">
      <c r="A76" s="371"/>
      <c r="B76" s="371"/>
      <c r="C76" s="433"/>
      <c r="D76" s="324"/>
      <c r="E76" s="143"/>
      <c r="F76" s="307"/>
      <c r="G76" s="428"/>
      <c r="H76" s="428"/>
      <c r="I76" s="412"/>
      <c r="J76" s="147"/>
      <c r="K76" s="415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32"/>
      <c r="AG76" s="28"/>
      <c r="AH76" s="32"/>
      <c r="AI76" s="28"/>
      <c r="AJ76" s="28"/>
      <c r="AK76" s="409"/>
      <c r="AL76" s="28"/>
      <c r="AM76" s="28"/>
      <c r="AN76" s="116"/>
      <c r="AO76" s="116"/>
      <c r="AP76" s="116"/>
      <c r="AQ76" s="116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428"/>
      <c r="BC76" s="349"/>
      <c r="BD76" s="346"/>
      <c r="BE76" s="354"/>
      <c r="BF76" s="363"/>
      <c r="BG76" s="363"/>
      <c r="BH76" s="357"/>
      <c r="BI76" s="112"/>
      <c r="BJ76" s="360"/>
      <c r="BK76" s="22"/>
      <c r="BL76" s="22"/>
      <c r="BM76" s="22"/>
      <c r="BN76" s="22"/>
      <c r="BO76" s="23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</row>
    <row r="77" spans="1:227" s="24" customFormat="1" ht="15.75" customHeight="1" thickBot="1">
      <c r="A77" s="372"/>
      <c r="B77" s="372"/>
      <c r="C77" s="434"/>
      <c r="D77" s="325"/>
      <c r="E77" s="144"/>
      <c r="F77" s="308"/>
      <c r="G77" s="429"/>
      <c r="H77" s="429"/>
      <c r="I77" s="413"/>
      <c r="J77" s="149"/>
      <c r="K77" s="416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40"/>
      <c r="AF77" s="38"/>
      <c r="AG77" s="39"/>
      <c r="AH77" s="38"/>
      <c r="AI77" s="39"/>
      <c r="AJ77" s="39"/>
      <c r="AK77" s="410"/>
      <c r="AL77" s="40"/>
      <c r="AM77" s="40"/>
      <c r="AN77" s="117"/>
      <c r="AO77" s="117"/>
      <c r="AP77" s="117"/>
      <c r="AQ77" s="117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29"/>
      <c r="BC77" s="350"/>
      <c r="BD77" s="347"/>
      <c r="BE77" s="355"/>
      <c r="BF77" s="364"/>
      <c r="BG77" s="364"/>
      <c r="BH77" s="358"/>
      <c r="BI77" s="113"/>
      <c r="BJ77" s="361"/>
      <c r="BK77" s="22"/>
      <c r="BL77" s="22"/>
      <c r="BM77" s="22"/>
      <c r="BN77" s="22"/>
      <c r="BO77" s="23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</row>
    <row r="78" spans="1:227" s="24" customFormat="1" ht="15" customHeight="1">
      <c r="A78" s="370" t="s">
        <v>18</v>
      </c>
      <c r="B78" s="431" t="s">
        <v>1033</v>
      </c>
      <c r="C78" s="432" t="s">
        <v>721</v>
      </c>
      <c r="D78" s="323">
        <v>1</v>
      </c>
      <c r="E78" s="142" t="s">
        <v>873</v>
      </c>
      <c r="F78" s="145" t="s">
        <v>1025</v>
      </c>
      <c r="G78" s="427" t="s">
        <v>565</v>
      </c>
      <c r="H78" s="427"/>
      <c r="I78" s="411" t="s">
        <v>12</v>
      </c>
      <c r="J78" s="146" t="s">
        <v>1017</v>
      </c>
      <c r="K78" s="414">
        <f t="shared" ref="K78" si="30">IF(SUM(AI78:AI87)&gt;0,(BD78-SUM(AI78:AI87))/22,IFERROR(IF(AND(BD78&gt;=22*D78,BD78&lt;=26*D78),1*D78,IF(BD78/BE78&gt;1,1*D78+(BF78/22))+IF(BD78/BE78=1,1*D78)+IF(BD78/BE78&lt;1,IF(AND(BE78&gt;=22*D78,BE78&lt;=26*D78),BD78/22,BD78/BE78))),0))-(SUM(AG78:AG87)/22)</f>
        <v>1</v>
      </c>
      <c r="L78" s="34"/>
      <c r="M78" s="34">
        <v>8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25"/>
      <c r="AG78" s="26"/>
      <c r="AH78" s="25"/>
      <c r="AI78" s="26"/>
      <c r="AJ78" s="26"/>
      <c r="AK78" s="408">
        <f t="shared" ref="AK78" si="31">SUM(L78:AE87,AG78:AG87,AI78:AI87,AJ78:AJ87)</f>
        <v>21</v>
      </c>
      <c r="AL78" s="26"/>
      <c r="AM78" s="26"/>
      <c r="AN78" s="115">
        <v>2</v>
      </c>
      <c r="AO78" s="115"/>
      <c r="AP78" s="115"/>
      <c r="AQ78" s="115"/>
      <c r="AR78" s="26"/>
      <c r="AS78" s="27"/>
      <c r="AT78" s="28"/>
      <c r="AU78" s="28"/>
      <c r="AV78" s="27"/>
      <c r="AW78" s="28"/>
      <c r="AX78" s="28"/>
      <c r="AY78" s="28"/>
      <c r="AZ78" s="28"/>
      <c r="BA78" s="28"/>
      <c r="BB78" s="427" t="s">
        <v>570</v>
      </c>
      <c r="BC78" s="348">
        <f>IFERROR(VLOOKUP(BB78,Segéd2!$L$2:$M$7,2,FALSE),0)</f>
        <v>2</v>
      </c>
      <c r="BD78" s="345">
        <f t="shared" ref="BD78" si="32">SUM(AK78,AL78:BA87,BC78)</f>
        <v>25</v>
      </c>
      <c r="BE78" s="351">
        <v>26</v>
      </c>
      <c r="BF78" s="362">
        <f t="shared" ref="BF78" si="33">IF(AND(BD78&gt;26,BE78&gt;=22),(BD78-26)-IF(((AK78+SUM(AS78:BA87)+BC78)-26)&gt;0,(AK78+SUM(AS78:BA87)+BC78)-26,0)+IF(AK78+BC78-26&gt;0,AK78+BC78-26,0),IF(BD78&gt;BE78,(BD78-BE78)-IF(((AK78+SUM(AS78:BA87)+BC78)-BE78)&gt;0,(AK78+SUM(AS78:BA87)+BC78)-BE78,0)+IF(AK78+BC78-BE78&gt;0,AK78+BC78-BE78,0),0))</f>
        <v>0</v>
      </c>
      <c r="BG78" s="362">
        <f t="shared" ref="BG78" si="34">SUM(AG78:AG87)</f>
        <v>0</v>
      </c>
      <c r="BH78" s="356"/>
      <c r="BI78" s="111"/>
      <c r="BJ78" s="359"/>
      <c r="BK78" s="22"/>
      <c r="BL78" s="22"/>
      <c r="BM78" s="22"/>
      <c r="BN78" s="22"/>
      <c r="BO78" s="23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</row>
    <row r="79" spans="1:227" s="24" customFormat="1" ht="15" customHeight="1">
      <c r="A79" s="371"/>
      <c r="B79" s="371"/>
      <c r="C79" s="433"/>
      <c r="D79" s="324"/>
      <c r="E79" s="143"/>
      <c r="F79" s="309" t="s">
        <v>1034</v>
      </c>
      <c r="G79" s="428"/>
      <c r="H79" s="428"/>
      <c r="I79" s="412"/>
      <c r="J79" s="147" t="s">
        <v>1030</v>
      </c>
      <c r="K79" s="415"/>
      <c r="L79" s="28"/>
      <c r="M79" s="34">
        <v>5</v>
      </c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2"/>
      <c r="AG79" s="28"/>
      <c r="AH79" s="32"/>
      <c r="AI79" s="28"/>
      <c r="AJ79" s="28"/>
      <c r="AK79" s="409"/>
      <c r="AL79" s="28"/>
      <c r="AM79" s="28"/>
      <c r="AN79" s="116"/>
      <c r="AO79" s="116"/>
      <c r="AP79" s="116"/>
      <c r="AQ79" s="116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428"/>
      <c r="BC79" s="349"/>
      <c r="BD79" s="346"/>
      <c r="BE79" s="354"/>
      <c r="BF79" s="363"/>
      <c r="BG79" s="363"/>
      <c r="BH79" s="357"/>
      <c r="BI79" s="112"/>
      <c r="BJ79" s="360"/>
      <c r="BK79" s="22"/>
      <c r="BL79" s="22"/>
      <c r="BM79" s="22"/>
      <c r="BN79" s="22"/>
      <c r="BO79" s="23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</row>
    <row r="80" spans="1:227" s="24" customFormat="1" ht="15" customHeight="1">
      <c r="A80" s="371"/>
      <c r="B80" s="371"/>
      <c r="C80" s="433"/>
      <c r="D80" s="324"/>
      <c r="E80" s="143"/>
      <c r="F80" s="307"/>
      <c r="G80" s="428"/>
      <c r="H80" s="428"/>
      <c r="I80" s="412"/>
      <c r="J80" s="147" t="s">
        <v>1035</v>
      </c>
      <c r="K80" s="415"/>
      <c r="L80" s="28"/>
      <c r="M80" s="34">
        <v>1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2"/>
      <c r="AG80" s="28"/>
      <c r="AH80" s="32"/>
      <c r="AI80" s="28"/>
      <c r="AJ80" s="28"/>
      <c r="AK80" s="409"/>
      <c r="AL80" s="28"/>
      <c r="AM80" s="28"/>
      <c r="AN80" s="116"/>
      <c r="AO80" s="116"/>
      <c r="AP80" s="116"/>
      <c r="AQ80" s="116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428"/>
      <c r="BC80" s="349"/>
      <c r="BD80" s="346"/>
      <c r="BE80" s="354"/>
      <c r="BF80" s="363"/>
      <c r="BG80" s="363"/>
      <c r="BH80" s="357"/>
      <c r="BI80" s="112"/>
      <c r="BJ80" s="360"/>
      <c r="BK80" s="22"/>
      <c r="BL80" s="22"/>
      <c r="BM80" s="22"/>
      <c r="BN80" s="22"/>
      <c r="BO80" s="23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</row>
    <row r="81" spans="1:227" s="24" customFormat="1" ht="15" customHeight="1">
      <c r="A81" s="371"/>
      <c r="B81" s="371"/>
      <c r="C81" s="433"/>
      <c r="D81" s="324"/>
      <c r="E81" s="143"/>
      <c r="F81" s="307"/>
      <c r="G81" s="428"/>
      <c r="H81" s="428"/>
      <c r="I81" s="412"/>
      <c r="J81" s="306" t="s">
        <v>1026</v>
      </c>
      <c r="K81" s="415"/>
      <c r="L81" s="28"/>
      <c r="M81" s="34">
        <v>2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2"/>
      <c r="AG81" s="28"/>
      <c r="AH81" s="32"/>
      <c r="AI81" s="28"/>
      <c r="AJ81" s="28"/>
      <c r="AK81" s="409"/>
      <c r="AL81" s="28"/>
      <c r="AM81" s="28"/>
      <c r="AN81" s="116"/>
      <c r="AO81" s="116"/>
      <c r="AP81" s="116"/>
      <c r="AQ81" s="116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428"/>
      <c r="BC81" s="349"/>
      <c r="BD81" s="346"/>
      <c r="BE81" s="354"/>
      <c r="BF81" s="363"/>
      <c r="BG81" s="363"/>
      <c r="BH81" s="357"/>
      <c r="BI81" s="112"/>
      <c r="BJ81" s="360"/>
      <c r="BK81" s="22"/>
      <c r="BL81" s="22"/>
      <c r="BM81" s="22"/>
      <c r="BN81" s="22"/>
      <c r="BO81" s="23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</row>
    <row r="82" spans="1:227" s="24" customFormat="1" ht="15" customHeight="1">
      <c r="A82" s="371"/>
      <c r="B82" s="371"/>
      <c r="C82" s="433"/>
      <c r="D82" s="324"/>
      <c r="E82" s="143"/>
      <c r="F82" s="307"/>
      <c r="G82" s="428"/>
      <c r="H82" s="428"/>
      <c r="I82" s="412"/>
      <c r="J82" s="148" t="s">
        <v>1032</v>
      </c>
      <c r="K82" s="415"/>
      <c r="L82" s="28"/>
      <c r="M82" s="34">
        <v>5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2"/>
      <c r="AG82" s="28"/>
      <c r="AH82" s="32"/>
      <c r="AI82" s="28"/>
      <c r="AJ82" s="28"/>
      <c r="AK82" s="409"/>
      <c r="AL82" s="28"/>
      <c r="AM82" s="28"/>
      <c r="AN82" s="116"/>
      <c r="AO82" s="116"/>
      <c r="AP82" s="116"/>
      <c r="AQ82" s="116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428"/>
      <c r="BC82" s="349"/>
      <c r="BD82" s="346"/>
      <c r="BE82" s="354"/>
      <c r="BF82" s="363"/>
      <c r="BG82" s="363"/>
      <c r="BH82" s="357"/>
      <c r="BI82" s="112"/>
      <c r="BJ82" s="360"/>
      <c r="BK82" s="22"/>
      <c r="BL82" s="22"/>
      <c r="BM82" s="22"/>
      <c r="BN82" s="22"/>
      <c r="BO82" s="23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</row>
    <row r="83" spans="1:227" s="24" customFormat="1" ht="15" customHeight="1">
      <c r="A83" s="371"/>
      <c r="B83" s="371"/>
      <c r="C83" s="433"/>
      <c r="D83" s="324"/>
      <c r="E83" s="143"/>
      <c r="F83" s="307"/>
      <c r="G83" s="428"/>
      <c r="H83" s="428"/>
      <c r="I83" s="412"/>
      <c r="K83" s="415"/>
      <c r="L83" s="28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3"/>
      <c r="AG83" s="34"/>
      <c r="AH83" s="33"/>
      <c r="AI83" s="34"/>
      <c r="AJ83" s="34"/>
      <c r="AK83" s="409"/>
      <c r="AL83" s="28"/>
      <c r="AM83" s="28"/>
      <c r="AN83" s="116"/>
      <c r="AO83" s="116"/>
      <c r="AP83" s="116"/>
      <c r="AQ83" s="116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428"/>
      <c r="BC83" s="349"/>
      <c r="BD83" s="346"/>
      <c r="BE83" s="354"/>
      <c r="BF83" s="363"/>
      <c r="BG83" s="363"/>
      <c r="BH83" s="357"/>
      <c r="BI83" s="112"/>
      <c r="BJ83" s="360"/>
      <c r="BK83" s="22"/>
      <c r="BL83" s="22"/>
      <c r="BM83" s="22"/>
      <c r="BN83" s="22"/>
      <c r="BO83" s="23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</row>
    <row r="84" spans="1:227" s="24" customFormat="1" ht="15" customHeight="1">
      <c r="A84" s="371"/>
      <c r="B84" s="371"/>
      <c r="C84" s="433"/>
      <c r="D84" s="324"/>
      <c r="E84" s="143"/>
      <c r="F84" s="307"/>
      <c r="G84" s="428"/>
      <c r="H84" s="428"/>
      <c r="I84" s="412"/>
      <c r="J84" s="147"/>
      <c r="K84" s="415"/>
      <c r="L84" s="28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2"/>
      <c r="AG84" s="28"/>
      <c r="AH84" s="32"/>
      <c r="AI84" s="28"/>
      <c r="AJ84" s="28"/>
      <c r="AK84" s="409"/>
      <c r="AL84" s="28"/>
      <c r="AM84" s="28"/>
      <c r="AN84" s="116"/>
      <c r="AO84" s="116"/>
      <c r="AP84" s="116"/>
      <c r="AQ84" s="116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428"/>
      <c r="BC84" s="349"/>
      <c r="BD84" s="346"/>
      <c r="BE84" s="354"/>
      <c r="BF84" s="363"/>
      <c r="BG84" s="363"/>
      <c r="BH84" s="357"/>
      <c r="BI84" s="112"/>
      <c r="BJ84" s="360"/>
      <c r="BK84" s="22"/>
      <c r="BL84" s="22"/>
      <c r="BM84" s="22"/>
      <c r="BN84" s="22"/>
      <c r="BO84" s="23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</row>
    <row r="85" spans="1:227" s="24" customFormat="1" ht="15" customHeight="1">
      <c r="A85" s="371"/>
      <c r="B85" s="371"/>
      <c r="C85" s="433"/>
      <c r="D85" s="324"/>
      <c r="E85" s="143"/>
      <c r="F85" s="307"/>
      <c r="G85" s="428"/>
      <c r="H85" s="428"/>
      <c r="I85" s="412"/>
      <c r="J85" s="147"/>
      <c r="K85" s="415"/>
      <c r="L85" s="28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2"/>
      <c r="AG85" s="28"/>
      <c r="AH85" s="32"/>
      <c r="AI85" s="28"/>
      <c r="AJ85" s="28"/>
      <c r="AK85" s="409"/>
      <c r="AL85" s="28"/>
      <c r="AM85" s="28"/>
      <c r="AN85" s="116"/>
      <c r="AO85" s="116"/>
      <c r="AP85" s="116"/>
      <c r="AQ85" s="116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428"/>
      <c r="BC85" s="349"/>
      <c r="BD85" s="346"/>
      <c r="BE85" s="354"/>
      <c r="BF85" s="363"/>
      <c r="BG85" s="363"/>
      <c r="BH85" s="357"/>
      <c r="BI85" s="112"/>
      <c r="BJ85" s="360"/>
      <c r="BK85" s="22"/>
      <c r="BL85" s="22"/>
      <c r="BM85" s="22"/>
      <c r="BN85" s="22"/>
      <c r="BO85" s="23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</row>
    <row r="86" spans="1:227" s="24" customFormat="1" ht="15" customHeight="1">
      <c r="A86" s="371"/>
      <c r="B86" s="371"/>
      <c r="C86" s="433"/>
      <c r="D86" s="324"/>
      <c r="E86" s="143"/>
      <c r="F86" s="307"/>
      <c r="G86" s="428"/>
      <c r="H86" s="428"/>
      <c r="I86" s="412"/>
      <c r="J86" s="147"/>
      <c r="K86" s="415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32"/>
      <c r="AG86" s="28"/>
      <c r="AH86" s="32"/>
      <c r="AI86" s="28"/>
      <c r="AJ86" s="28"/>
      <c r="AK86" s="409"/>
      <c r="AL86" s="28"/>
      <c r="AM86" s="28"/>
      <c r="AN86" s="116"/>
      <c r="AO86" s="116"/>
      <c r="AP86" s="116"/>
      <c r="AQ86" s="116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428"/>
      <c r="BC86" s="349"/>
      <c r="BD86" s="346"/>
      <c r="BE86" s="354"/>
      <c r="BF86" s="363"/>
      <c r="BG86" s="363"/>
      <c r="BH86" s="357"/>
      <c r="BI86" s="112"/>
      <c r="BJ86" s="360"/>
      <c r="BK86" s="22"/>
      <c r="BL86" s="22"/>
      <c r="BM86" s="22"/>
      <c r="BN86" s="22"/>
      <c r="BO86" s="23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</row>
    <row r="87" spans="1:227" s="24" customFormat="1" ht="15.75" customHeight="1" thickBot="1">
      <c r="A87" s="372"/>
      <c r="B87" s="372"/>
      <c r="C87" s="434"/>
      <c r="D87" s="325"/>
      <c r="E87" s="144"/>
      <c r="F87" s="308"/>
      <c r="G87" s="429"/>
      <c r="H87" s="429"/>
      <c r="I87" s="413"/>
      <c r="J87" s="149"/>
      <c r="K87" s="416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40"/>
      <c r="AF87" s="38"/>
      <c r="AG87" s="39"/>
      <c r="AH87" s="38"/>
      <c r="AI87" s="39"/>
      <c r="AJ87" s="39"/>
      <c r="AK87" s="410"/>
      <c r="AL87" s="40"/>
      <c r="AM87" s="40"/>
      <c r="AN87" s="117"/>
      <c r="AO87" s="117"/>
      <c r="AP87" s="117"/>
      <c r="AQ87" s="117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29"/>
      <c r="BC87" s="350"/>
      <c r="BD87" s="347"/>
      <c r="BE87" s="355"/>
      <c r="BF87" s="364"/>
      <c r="BG87" s="364"/>
      <c r="BH87" s="358"/>
      <c r="BI87" s="113"/>
      <c r="BJ87" s="361"/>
      <c r="BK87" s="22"/>
      <c r="BL87" s="22"/>
      <c r="BM87" s="22"/>
      <c r="BN87" s="22"/>
      <c r="BO87" s="23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</row>
    <row r="88" spans="1:227" s="24" customFormat="1" ht="15" customHeight="1">
      <c r="A88" s="370" t="s">
        <v>86</v>
      </c>
      <c r="B88" s="431" t="s">
        <v>1036</v>
      </c>
      <c r="C88" s="432" t="s">
        <v>721</v>
      </c>
      <c r="D88" s="323">
        <v>1</v>
      </c>
      <c r="E88" s="142" t="s">
        <v>562</v>
      </c>
      <c r="F88" s="145" t="s">
        <v>1025</v>
      </c>
      <c r="G88" s="427" t="s">
        <v>564</v>
      </c>
      <c r="H88" s="427"/>
      <c r="I88" s="411"/>
      <c r="J88" s="146" t="s">
        <v>1040</v>
      </c>
      <c r="K88" s="414">
        <f t="shared" ref="K88" si="35">IF(SUM(AI88:AI97)&gt;0,(BD88-SUM(AI88:AI97))/22,IFERROR(IF(AND(BD88&gt;=22*D88,BD88&lt;=26*D88),1*D88,IF(BD88/BE88&gt;1,1*D88+(BF88/22))+IF(BD88/BE88=1,1*D88)+IF(BD88/BE88&lt;1,IF(AND(BE88&gt;=22*D88,BE88&lt;=26*D88),BD88/22,BD88/BE88))),0))-(SUM(AG88:AG97)/22)</f>
        <v>1</v>
      </c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25"/>
      <c r="AG88" s="26"/>
      <c r="AH88" s="25"/>
      <c r="AI88" s="26"/>
      <c r="AJ88" s="26"/>
      <c r="AK88" s="408">
        <f t="shared" ref="AK88" si="36">SUM(L88:AE97,AG88:AG97,AI88:AI97,AJ88:AJ97)</f>
        <v>5</v>
      </c>
      <c r="AL88" s="26">
        <v>15</v>
      </c>
      <c r="AM88" s="26"/>
      <c r="AN88" s="115"/>
      <c r="AO88" s="115"/>
      <c r="AP88" s="115"/>
      <c r="AQ88" s="115"/>
      <c r="AR88" s="26"/>
      <c r="AS88" s="27"/>
      <c r="AT88" s="28"/>
      <c r="AU88" s="28"/>
      <c r="AV88" s="27"/>
      <c r="AW88" s="28"/>
      <c r="AX88" s="28"/>
      <c r="AY88" s="28"/>
      <c r="AZ88" s="28"/>
      <c r="BA88" s="28"/>
      <c r="BB88" s="427"/>
      <c r="BC88" s="348">
        <f>IFERROR(VLOOKUP(BB88,Segéd2!$L$2:$M$7,2,FALSE),0)</f>
        <v>0</v>
      </c>
      <c r="BD88" s="345">
        <f t="shared" ref="BD88" si="37">SUM(AK88,AL88:BA97,BC88)</f>
        <v>20</v>
      </c>
      <c r="BE88" s="351">
        <v>20</v>
      </c>
      <c r="BF88" s="362">
        <f t="shared" ref="BF88" si="38">IF(AND(BD88&gt;26,BE88&gt;=22),(BD88-26)-IF(((AK88+SUM(AS88:BA97)+BC88)-26)&gt;0,(AK88+SUM(AS88:BA97)+BC88)-26,0)+IF(AK88+BC88-26&gt;0,AK88+BC88-26,0),IF(BD88&gt;BE88,(BD88-BE88)-IF(((AK88+SUM(AS88:BA97)+BC88)-BE88)&gt;0,(AK88+SUM(AS88:BA97)+BC88)-BE88,0)+IF(AK88+BC88-BE88&gt;0,AK88+BC88-BE88,0),0))</f>
        <v>0</v>
      </c>
      <c r="BG88" s="362">
        <f t="shared" ref="BG88" si="39">SUM(AG88:AG97)</f>
        <v>0</v>
      </c>
      <c r="BH88" s="356"/>
      <c r="BI88" s="111"/>
      <c r="BJ88" s="359"/>
      <c r="BK88" s="22"/>
      <c r="BL88" s="22"/>
      <c r="BM88" s="22"/>
      <c r="BN88" s="22"/>
      <c r="BO88" s="23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</row>
    <row r="89" spans="1:227" s="24" customFormat="1" ht="15" customHeight="1">
      <c r="A89" s="371"/>
      <c r="B89" s="371"/>
      <c r="C89" s="433"/>
      <c r="D89" s="324"/>
      <c r="E89" s="143"/>
      <c r="F89" s="307"/>
      <c r="G89" s="428"/>
      <c r="H89" s="428"/>
      <c r="I89" s="412"/>
      <c r="J89" s="147" t="s">
        <v>1026</v>
      </c>
      <c r="K89" s="415"/>
      <c r="L89" s="28"/>
      <c r="M89" s="34"/>
      <c r="N89" s="34"/>
      <c r="O89" s="34">
        <v>2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2"/>
      <c r="AG89" s="28"/>
      <c r="AH89" s="32"/>
      <c r="AI89" s="28"/>
      <c r="AJ89" s="28"/>
      <c r="AK89" s="409"/>
      <c r="AL89" s="28"/>
      <c r="AM89" s="28"/>
      <c r="AN89" s="116"/>
      <c r="AO89" s="116"/>
      <c r="AP89" s="116"/>
      <c r="AQ89" s="116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428"/>
      <c r="BC89" s="349"/>
      <c r="BD89" s="346"/>
      <c r="BE89" s="354"/>
      <c r="BF89" s="363"/>
      <c r="BG89" s="363"/>
      <c r="BH89" s="357"/>
      <c r="BI89" s="112"/>
      <c r="BJ89" s="360"/>
      <c r="BK89" s="22"/>
      <c r="BL89" s="22"/>
      <c r="BM89" s="22"/>
      <c r="BN89" s="22"/>
      <c r="BO89" s="23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</row>
    <row r="90" spans="1:227" s="24" customFormat="1" ht="15" customHeight="1">
      <c r="A90" s="371"/>
      <c r="B90" s="371"/>
      <c r="C90" s="433"/>
      <c r="D90" s="324"/>
      <c r="E90" s="143"/>
      <c r="F90" s="307"/>
      <c r="G90" s="428"/>
      <c r="H90" s="428"/>
      <c r="I90" s="412"/>
      <c r="J90" s="147" t="s">
        <v>1009</v>
      </c>
      <c r="K90" s="415"/>
      <c r="L90" s="28"/>
      <c r="M90" s="34">
        <v>1</v>
      </c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2"/>
      <c r="AG90" s="28"/>
      <c r="AH90" s="32"/>
      <c r="AI90" s="28"/>
      <c r="AJ90" s="28"/>
      <c r="AK90" s="409"/>
      <c r="AL90" s="28"/>
      <c r="AM90" s="28"/>
      <c r="AN90" s="116"/>
      <c r="AO90" s="116"/>
      <c r="AP90" s="116"/>
      <c r="AQ90" s="116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428"/>
      <c r="BC90" s="349"/>
      <c r="BD90" s="346"/>
      <c r="BE90" s="354"/>
      <c r="BF90" s="363"/>
      <c r="BG90" s="363"/>
      <c r="BH90" s="357"/>
      <c r="BI90" s="112"/>
      <c r="BJ90" s="360"/>
      <c r="BK90" s="22"/>
      <c r="BL90" s="22"/>
      <c r="BM90" s="22"/>
      <c r="BN90" s="22"/>
      <c r="BO90" s="23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</row>
    <row r="91" spans="1:227" s="24" customFormat="1" ht="15" customHeight="1">
      <c r="A91" s="371"/>
      <c r="B91" s="371"/>
      <c r="C91" s="433"/>
      <c r="D91" s="324"/>
      <c r="E91" s="143"/>
      <c r="F91" s="307"/>
      <c r="G91" s="428"/>
      <c r="H91" s="428"/>
      <c r="I91" s="412"/>
      <c r="J91" s="147" t="s">
        <v>1023</v>
      </c>
      <c r="K91" s="415"/>
      <c r="L91" s="28">
        <v>2</v>
      </c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2"/>
      <c r="AG91" s="28"/>
      <c r="AH91" s="32"/>
      <c r="AI91" s="28"/>
      <c r="AJ91" s="28"/>
      <c r="AK91" s="409"/>
      <c r="AL91" s="28"/>
      <c r="AM91" s="28"/>
      <c r="AN91" s="116"/>
      <c r="AO91" s="116"/>
      <c r="AP91" s="116"/>
      <c r="AQ91" s="116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428"/>
      <c r="BC91" s="349"/>
      <c r="BD91" s="346"/>
      <c r="BE91" s="354"/>
      <c r="BF91" s="363"/>
      <c r="BG91" s="363"/>
      <c r="BH91" s="357"/>
      <c r="BI91" s="112"/>
      <c r="BJ91" s="360"/>
      <c r="BK91" s="22"/>
      <c r="BL91" s="22"/>
      <c r="BM91" s="22"/>
      <c r="BN91" s="22"/>
      <c r="BO91" s="23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</row>
    <row r="92" spans="1:227" s="24" customFormat="1" ht="15" customHeight="1">
      <c r="A92" s="371"/>
      <c r="B92" s="371"/>
      <c r="C92" s="433"/>
      <c r="D92" s="324"/>
      <c r="E92" s="143"/>
      <c r="F92" s="307"/>
      <c r="G92" s="428"/>
      <c r="H92" s="428"/>
      <c r="I92" s="412"/>
      <c r="J92" s="31"/>
      <c r="K92" s="415"/>
      <c r="L92" s="28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2"/>
      <c r="AG92" s="28"/>
      <c r="AH92" s="32"/>
      <c r="AI92" s="28"/>
      <c r="AJ92" s="28"/>
      <c r="AK92" s="409"/>
      <c r="AL92" s="28"/>
      <c r="AM92" s="28"/>
      <c r="AN92" s="116"/>
      <c r="AO92" s="116"/>
      <c r="AP92" s="116"/>
      <c r="AQ92" s="116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428"/>
      <c r="BC92" s="349"/>
      <c r="BD92" s="346"/>
      <c r="BE92" s="354"/>
      <c r="BF92" s="363"/>
      <c r="BG92" s="363"/>
      <c r="BH92" s="357"/>
      <c r="BI92" s="112"/>
      <c r="BJ92" s="360"/>
      <c r="BK92" s="22"/>
      <c r="BL92" s="22"/>
      <c r="BM92" s="22"/>
      <c r="BN92" s="22"/>
      <c r="BO92" s="23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</row>
    <row r="93" spans="1:227" s="24" customFormat="1" ht="15" customHeight="1">
      <c r="A93" s="371"/>
      <c r="B93" s="371"/>
      <c r="C93" s="433"/>
      <c r="D93" s="324"/>
      <c r="E93" s="143"/>
      <c r="F93" s="307"/>
      <c r="G93" s="428"/>
      <c r="H93" s="428"/>
      <c r="I93" s="412"/>
      <c r="J93" s="148"/>
      <c r="K93" s="415"/>
      <c r="L93" s="28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3"/>
      <c r="AG93" s="34"/>
      <c r="AH93" s="33"/>
      <c r="AI93" s="34"/>
      <c r="AJ93" s="34"/>
      <c r="AK93" s="409"/>
      <c r="AL93" s="28"/>
      <c r="AM93" s="28"/>
      <c r="AN93" s="116"/>
      <c r="AO93" s="116"/>
      <c r="AP93" s="116"/>
      <c r="AQ93" s="116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428"/>
      <c r="BC93" s="349"/>
      <c r="BD93" s="346"/>
      <c r="BE93" s="354"/>
      <c r="BF93" s="363"/>
      <c r="BG93" s="363"/>
      <c r="BH93" s="357"/>
      <c r="BI93" s="112"/>
      <c r="BJ93" s="360"/>
      <c r="BK93" s="22"/>
      <c r="BL93" s="22"/>
      <c r="BM93" s="22"/>
      <c r="BN93" s="22"/>
      <c r="BO93" s="23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</row>
    <row r="94" spans="1:227" s="24" customFormat="1" ht="15" customHeight="1">
      <c r="A94" s="371"/>
      <c r="B94" s="371"/>
      <c r="C94" s="433"/>
      <c r="D94" s="324"/>
      <c r="E94" s="143"/>
      <c r="F94" s="307"/>
      <c r="G94" s="428"/>
      <c r="H94" s="428"/>
      <c r="I94" s="412"/>
      <c r="J94" s="147"/>
      <c r="K94" s="415"/>
      <c r="L94" s="28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2"/>
      <c r="AG94" s="28"/>
      <c r="AH94" s="32"/>
      <c r="AI94" s="28"/>
      <c r="AJ94" s="28"/>
      <c r="AK94" s="409"/>
      <c r="AL94" s="28"/>
      <c r="AM94" s="28"/>
      <c r="AN94" s="116"/>
      <c r="AO94" s="116"/>
      <c r="AP94" s="116"/>
      <c r="AQ94" s="116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428"/>
      <c r="BC94" s="349"/>
      <c r="BD94" s="346"/>
      <c r="BE94" s="354"/>
      <c r="BF94" s="363"/>
      <c r="BG94" s="363"/>
      <c r="BH94" s="357"/>
      <c r="BI94" s="112"/>
      <c r="BJ94" s="360"/>
      <c r="BK94" s="22"/>
      <c r="BL94" s="22"/>
      <c r="BM94" s="22"/>
      <c r="BN94" s="22"/>
      <c r="BO94" s="23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</row>
    <row r="95" spans="1:227" s="24" customFormat="1" ht="15" customHeight="1">
      <c r="A95" s="371"/>
      <c r="B95" s="371"/>
      <c r="C95" s="433"/>
      <c r="D95" s="324"/>
      <c r="E95" s="143"/>
      <c r="F95" s="307"/>
      <c r="G95" s="428"/>
      <c r="H95" s="428"/>
      <c r="I95" s="412"/>
      <c r="J95" s="147"/>
      <c r="K95" s="415"/>
      <c r="L95" s="28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2"/>
      <c r="AG95" s="28"/>
      <c r="AH95" s="32"/>
      <c r="AI95" s="28"/>
      <c r="AJ95" s="28"/>
      <c r="AK95" s="409"/>
      <c r="AL95" s="28"/>
      <c r="AM95" s="28"/>
      <c r="AN95" s="116"/>
      <c r="AO95" s="116"/>
      <c r="AP95" s="116"/>
      <c r="AQ95" s="116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428"/>
      <c r="BC95" s="349"/>
      <c r="BD95" s="346"/>
      <c r="BE95" s="354"/>
      <c r="BF95" s="363"/>
      <c r="BG95" s="363"/>
      <c r="BH95" s="357"/>
      <c r="BI95" s="112"/>
      <c r="BJ95" s="360"/>
      <c r="BK95" s="22"/>
      <c r="BL95" s="22"/>
      <c r="BM95" s="22"/>
      <c r="BN95" s="22"/>
      <c r="BO95" s="23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</row>
    <row r="96" spans="1:227" s="24" customFormat="1" ht="15" customHeight="1">
      <c r="A96" s="371"/>
      <c r="B96" s="371"/>
      <c r="C96" s="433"/>
      <c r="D96" s="324"/>
      <c r="E96" s="143"/>
      <c r="F96" s="307"/>
      <c r="G96" s="428"/>
      <c r="H96" s="428"/>
      <c r="I96" s="412"/>
      <c r="J96" s="147"/>
      <c r="K96" s="415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32"/>
      <c r="AG96" s="28"/>
      <c r="AH96" s="32"/>
      <c r="AI96" s="28"/>
      <c r="AJ96" s="28"/>
      <c r="AK96" s="409"/>
      <c r="AL96" s="28"/>
      <c r="AM96" s="28"/>
      <c r="AN96" s="116"/>
      <c r="AO96" s="116"/>
      <c r="AP96" s="116"/>
      <c r="AQ96" s="116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428"/>
      <c r="BC96" s="349"/>
      <c r="BD96" s="346"/>
      <c r="BE96" s="354"/>
      <c r="BF96" s="363"/>
      <c r="BG96" s="363"/>
      <c r="BH96" s="357"/>
      <c r="BI96" s="112"/>
      <c r="BJ96" s="360"/>
      <c r="BK96" s="22"/>
      <c r="BL96" s="22"/>
      <c r="BM96" s="22"/>
      <c r="BN96" s="22"/>
      <c r="BO96" s="23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</row>
    <row r="97" spans="1:227" s="24" customFormat="1" ht="15.75" customHeight="1" thickBot="1">
      <c r="A97" s="372"/>
      <c r="B97" s="372"/>
      <c r="C97" s="434"/>
      <c r="D97" s="325"/>
      <c r="E97" s="144"/>
      <c r="F97" s="308"/>
      <c r="G97" s="429"/>
      <c r="H97" s="429"/>
      <c r="I97" s="413"/>
      <c r="J97" s="149"/>
      <c r="K97" s="416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40"/>
      <c r="AF97" s="38"/>
      <c r="AG97" s="39"/>
      <c r="AH97" s="38"/>
      <c r="AI97" s="39"/>
      <c r="AJ97" s="39"/>
      <c r="AK97" s="410"/>
      <c r="AL97" s="40"/>
      <c r="AM97" s="40"/>
      <c r="AN97" s="117"/>
      <c r="AO97" s="117"/>
      <c r="AP97" s="117"/>
      <c r="AQ97" s="117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29"/>
      <c r="BC97" s="350"/>
      <c r="BD97" s="347"/>
      <c r="BE97" s="355"/>
      <c r="BF97" s="364"/>
      <c r="BG97" s="364"/>
      <c r="BH97" s="358"/>
      <c r="BI97" s="113"/>
      <c r="BJ97" s="361"/>
      <c r="BK97" s="22"/>
      <c r="BL97" s="22"/>
      <c r="BM97" s="22"/>
      <c r="BN97" s="22"/>
      <c r="BO97" s="23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</row>
    <row r="98" spans="1:227" s="24" customFormat="1" ht="15" customHeight="1">
      <c r="A98" s="370" t="s">
        <v>92</v>
      </c>
      <c r="B98" s="431" t="s">
        <v>1037</v>
      </c>
      <c r="C98" s="432" t="s">
        <v>721</v>
      </c>
      <c r="D98" s="323">
        <v>1</v>
      </c>
      <c r="E98" s="142" t="s">
        <v>873</v>
      </c>
      <c r="F98" s="145" t="s">
        <v>1025</v>
      </c>
      <c r="G98" s="427" t="s">
        <v>565</v>
      </c>
      <c r="H98" s="427"/>
      <c r="I98" s="411" t="s">
        <v>13</v>
      </c>
      <c r="J98" s="146" t="s">
        <v>1017</v>
      </c>
      <c r="K98" s="414">
        <f t="shared" ref="K98" si="40">IF(SUM(AI98:AI107)&gt;0,(BD98-SUM(AI98:AI107))/22,IFERROR(IF(AND(BD98&gt;=22*D98,BD98&lt;=26*D98),1*D98,IF(BD98/BE98&gt;1,1*D98+(BF98/22))+IF(BD98/BE98=1,1*D98)+IF(BD98/BE98&lt;1,IF(AND(BE98&gt;=22*D98,BE98&lt;=26*D98),BD98/22,BD98/BE98))),0))-(SUM(AG98:AG107)/22)</f>
        <v>1</v>
      </c>
      <c r="L98" s="34"/>
      <c r="M98" s="34"/>
      <c r="N98" s="34">
        <v>8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25"/>
      <c r="AG98" s="26"/>
      <c r="AH98" s="25"/>
      <c r="AI98" s="26"/>
      <c r="AJ98" s="26"/>
      <c r="AK98" s="408">
        <f t="shared" ref="AK98" si="41">SUM(L98:AE107,AG98:AG107,AI98:AI107,AJ98:AJ107)</f>
        <v>20</v>
      </c>
      <c r="AL98" s="26"/>
      <c r="AM98" s="26"/>
      <c r="AN98" s="115">
        <v>2</v>
      </c>
      <c r="AO98" s="115"/>
      <c r="AP98" s="115"/>
      <c r="AQ98" s="115"/>
      <c r="AR98" s="26"/>
      <c r="AS98" s="27"/>
      <c r="AT98" s="28"/>
      <c r="AU98" s="28"/>
      <c r="AV98" s="27"/>
      <c r="AW98" s="28"/>
      <c r="AX98" s="28"/>
      <c r="AY98" s="28"/>
      <c r="AZ98" s="28"/>
      <c r="BA98" s="28"/>
      <c r="BB98" s="427" t="s">
        <v>570</v>
      </c>
      <c r="BC98" s="348">
        <f>IFERROR(VLOOKUP(BB98,Segéd2!$L$2:$M$7,2,FALSE),0)</f>
        <v>2</v>
      </c>
      <c r="BD98" s="345">
        <f t="shared" ref="BD98" si="42">SUM(AK98,AL98:BA107,BC98)</f>
        <v>24</v>
      </c>
      <c r="BE98" s="351">
        <v>26</v>
      </c>
      <c r="BF98" s="362">
        <f t="shared" ref="BF98" si="43">IF(AND(BD98&gt;26,BE98&gt;=22),(BD98-26)-IF(((AK98+SUM(AS98:BA107)+BC98)-26)&gt;0,(AK98+SUM(AS98:BA107)+BC98)-26,0)+IF(AK98+BC98-26&gt;0,AK98+BC98-26,0),IF(BD98&gt;BE98,(BD98-BE98)-IF(((AK98+SUM(AS98:BA107)+BC98)-BE98)&gt;0,(AK98+SUM(AS98:BA107)+BC98)-BE98,0)+IF(AK98+BC98-BE98&gt;0,AK98+BC98-BE98,0),0))</f>
        <v>0</v>
      </c>
      <c r="BG98" s="362">
        <f t="shared" ref="BG98" si="44">SUM(AG98:AG107)</f>
        <v>0</v>
      </c>
      <c r="BH98" s="356"/>
      <c r="BI98" s="111"/>
      <c r="BJ98" s="359"/>
      <c r="BK98" s="22"/>
      <c r="BL98" s="22"/>
      <c r="BM98" s="22"/>
      <c r="BN98" s="22"/>
      <c r="BO98" s="23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</row>
    <row r="99" spans="1:227" s="24" customFormat="1" ht="15" customHeight="1">
      <c r="A99" s="371"/>
      <c r="B99" s="371"/>
      <c r="C99" s="433"/>
      <c r="D99" s="324"/>
      <c r="E99" s="143"/>
      <c r="F99" s="309" t="s">
        <v>1038</v>
      </c>
      <c r="G99" s="428"/>
      <c r="H99" s="428"/>
      <c r="I99" s="412"/>
      <c r="J99" s="147" t="s">
        <v>1030</v>
      </c>
      <c r="K99" s="415"/>
      <c r="L99" s="28"/>
      <c r="M99" s="34"/>
      <c r="N99" s="34">
        <v>4</v>
      </c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2"/>
      <c r="AG99" s="28"/>
      <c r="AH99" s="32"/>
      <c r="AI99" s="28"/>
      <c r="AJ99" s="28"/>
      <c r="AK99" s="409"/>
      <c r="AL99" s="28"/>
      <c r="AM99" s="28"/>
      <c r="AN99" s="116"/>
      <c r="AO99" s="116"/>
      <c r="AP99" s="116"/>
      <c r="AQ99" s="116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428"/>
      <c r="BC99" s="349"/>
      <c r="BD99" s="346"/>
      <c r="BE99" s="354"/>
      <c r="BF99" s="363"/>
      <c r="BG99" s="363"/>
      <c r="BH99" s="357"/>
      <c r="BI99" s="112"/>
      <c r="BJ99" s="360"/>
      <c r="BK99" s="22"/>
      <c r="BL99" s="22"/>
      <c r="BM99" s="22"/>
      <c r="BN99" s="22"/>
      <c r="BO99" s="23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</row>
    <row r="100" spans="1:227" s="24" customFormat="1" ht="15" customHeight="1">
      <c r="A100" s="371"/>
      <c r="B100" s="371"/>
      <c r="C100" s="433"/>
      <c r="D100" s="324"/>
      <c r="E100" s="143"/>
      <c r="F100" s="307"/>
      <c r="G100" s="428"/>
      <c r="H100" s="428"/>
      <c r="I100" s="412"/>
      <c r="J100" s="147" t="s">
        <v>1035</v>
      </c>
      <c r="K100" s="415"/>
      <c r="L100" s="28"/>
      <c r="M100" s="34"/>
      <c r="N100" s="34">
        <v>1</v>
      </c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2"/>
      <c r="AG100" s="28"/>
      <c r="AH100" s="32"/>
      <c r="AI100" s="28"/>
      <c r="AJ100" s="28"/>
      <c r="AK100" s="409"/>
      <c r="AL100" s="28"/>
      <c r="AM100" s="28"/>
      <c r="AN100" s="116"/>
      <c r="AO100" s="116"/>
      <c r="AP100" s="116"/>
      <c r="AQ100" s="116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428"/>
      <c r="BC100" s="349"/>
      <c r="BD100" s="346"/>
      <c r="BE100" s="354"/>
      <c r="BF100" s="363"/>
      <c r="BG100" s="363"/>
      <c r="BH100" s="357"/>
      <c r="BI100" s="112"/>
      <c r="BJ100" s="360"/>
      <c r="BK100" s="22"/>
      <c r="BL100" s="22"/>
      <c r="BM100" s="22"/>
      <c r="BN100" s="22"/>
      <c r="BO100" s="23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</row>
    <row r="101" spans="1:227" s="24" customFormat="1" ht="15" customHeight="1">
      <c r="A101" s="371"/>
      <c r="B101" s="371"/>
      <c r="C101" s="433"/>
      <c r="D101" s="324"/>
      <c r="E101" s="143"/>
      <c r="F101" s="307"/>
      <c r="G101" s="428"/>
      <c r="H101" s="428"/>
      <c r="I101" s="412"/>
      <c r="J101" s="147" t="s">
        <v>1023</v>
      </c>
      <c r="K101" s="415"/>
      <c r="L101" s="28"/>
      <c r="M101" s="34"/>
      <c r="N101" s="34">
        <v>2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2"/>
      <c r="AG101" s="28"/>
      <c r="AH101" s="32"/>
      <c r="AI101" s="28"/>
      <c r="AJ101" s="28"/>
      <c r="AK101" s="409"/>
      <c r="AL101" s="28"/>
      <c r="AM101" s="28"/>
      <c r="AN101" s="116"/>
      <c r="AO101" s="116"/>
      <c r="AP101" s="116"/>
      <c r="AQ101" s="116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428"/>
      <c r="BC101" s="349"/>
      <c r="BD101" s="346"/>
      <c r="BE101" s="354"/>
      <c r="BF101" s="363"/>
      <c r="BG101" s="363"/>
      <c r="BH101" s="357"/>
      <c r="BI101" s="112"/>
      <c r="BJ101" s="360"/>
      <c r="BK101" s="22"/>
      <c r="BL101" s="22"/>
      <c r="BM101" s="22"/>
      <c r="BN101" s="22"/>
      <c r="BO101" s="23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</row>
    <row r="102" spans="1:227" s="24" customFormat="1" ht="15" customHeight="1">
      <c r="A102" s="371"/>
      <c r="B102" s="371"/>
      <c r="C102" s="433"/>
      <c r="D102" s="324"/>
      <c r="E102" s="143"/>
      <c r="F102" s="307"/>
      <c r="G102" s="428"/>
      <c r="H102" s="428"/>
      <c r="I102" s="412"/>
      <c r="J102" s="148" t="s">
        <v>1032</v>
      </c>
      <c r="K102" s="415"/>
      <c r="L102" s="28"/>
      <c r="M102" s="34"/>
      <c r="N102" s="34">
        <v>5</v>
      </c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2"/>
      <c r="AG102" s="28"/>
      <c r="AH102" s="32"/>
      <c r="AI102" s="28"/>
      <c r="AJ102" s="28"/>
      <c r="AK102" s="409"/>
      <c r="AL102" s="28"/>
      <c r="AM102" s="28"/>
      <c r="AN102" s="116"/>
      <c r="AO102" s="116"/>
      <c r="AP102" s="116"/>
      <c r="AQ102" s="116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428"/>
      <c r="BC102" s="349"/>
      <c r="BD102" s="346"/>
      <c r="BE102" s="354"/>
      <c r="BF102" s="363"/>
      <c r="BG102" s="363"/>
      <c r="BH102" s="357"/>
      <c r="BI102" s="112"/>
      <c r="BJ102" s="360"/>
      <c r="BK102" s="22"/>
      <c r="BL102" s="22"/>
      <c r="BM102" s="22"/>
      <c r="BN102" s="22"/>
      <c r="BO102" s="23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</row>
    <row r="103" spans="1:227" s="24" customFormat="1" ht="15" customHeight="1">
      <c r="A103" s="371"/>
      <c r="B103" s="371"/>
      <c r="C103" s="433"/>
      <c r="D103" s="324"/>
      <c r="E103" s="143"/>
      <c r="F103" s="307"/>
      <c r="G103" s="428"/>
      <c r="H103" s="428"/>
      <c r="I103" s="412"/>
      <c r="K103" s="415"/>
      <c r="L103" s="28"/>
      <c r="M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3"/>
      <c r="AG103" s="34"/>
      <c r="AH103" s="33"/>
      <c r="AI103" s="34"/>
      <c r="AJ103" s="34"/>
      <c r="AK103" s="409"/>
      <c r="AL103" s="28"/>
      <c r="AM103" s="28"/>
      <c r="AN103" s="116"/>
      <c r="AO103" s="116"/>
      <c r="AP103" s="116"/>
      <c r="AQ103" s="116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428"/>
      <c r="BC103" s="349"/>
      <c r="BD103" s="346"/>
      <c r="BE103" s="354"/>
      <c r="BF103" s="363"/>
      <c r="BG103" s="363"/>
      <c r="BH103" s="357"/>
      <c r="BI103" s="112"/>
      <c r="BJ103" s="360"/>
      <c r="BK103" s="22"/>
      <c r="BL103" s="22"/>
      <c r="BM103" s="22"/>
      <c r="BN103" s="22"/>
      <c r="BO103" s="23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</row>
    <row r="104" spans="1:227" s="24" customFormat="1" ht="15" customHeight="1">
      <c r="A104" s="371"/>
      <c r="B104" s="371"/>
      <c r="C104" s="433"/>
      <c r="D104" s="324"/>
      <c r="E104" s="143"/>
      <c r="F104" s="307"/>
      <c r="G104" s="428"/>
      <c r="H104" s="428"/>
      <c r="I104" s="412"/>
      <c r="J104" s="147"/>
      <c r="K104" s="415"/>
      <c r="L104" s="28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2"/>
      <c r="AG104" s="28"/>
      <c r="AH104" s="32"/>
      <c r="AI104" s="28"/>
      <c r="AJ104" s="28"/>
      <c r="AK104" s="409"/>
      <c r="AL104" s="28"/>
      <c r="AM104" s="28"/>
      <c r="AN104" s="116"/>
      <c r="AO104" s="116"/>
      <c r="AP104" s="116"/>
      <c r="AQ104" s="116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428"/>
      <c r="BC104" s="349"/>
      <c r="BD104" s="346"/>
      <c r="BE104" s="354"/>
      <c r="BF104" s="363"/>
      <c r="BG104" s="363"/>
      <c r="BH104" s="357"/>
      <c r="BI104" s="112"/>
      <c r="BJ104" s="360"/>
      <c r="BK104" s="22"/>
      <c r="BL104" s="22"/>
      <c r="BM104" s="22"/>
      <c r="BN104" s="22"/>
      <c r="BO104" s="23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</row>
    <row r="105" spans="1:227" s="24" customFormat="1" ht="15" customHeight="1">
      <c r="A105" s="371"/>
      <c r="B105" s="371"/>
      <c r="C105" s="433"/>
      <c r="D105" s="324"/>
      <c r="E105" s="143"/>
      <c r="F105" s="307"/>
      <c r="G105" s="428"/>
      <c r="H105" s="428"/>
      <c r="I105" s="412"/>
      <c r="J105" s="147"/>
      <c r="K105" s="415"/>
      <c r="L105" s="28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2"/>
      <c r="AG105" s="28"/>
      <c r="AH105" s="32"/>
      <c r="AI105" s="28"/>
      <c r="AJ105" s="28"/>
      <c r="AK105" s="409"/>
      <c r="AL105" s="28"/>
      <c r="AM105" s="28"/>
      <c r="AN105" s="116"/>
      <c r="AO105" s="116"/>
      <c r="AP105" s="116"/>
      <c r="AQ105" s="116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428"/>
      <c r="BC105" s="349"/>
      <c r="BD105" s="346"/>
      <c r="BE105" s="354"/>
      <c r="BF105" s="363"/>
      <c r="BG105" s="363"/>
      <c r="BH105" s="357"/>
      <c r="BI105" s="112"/>
      <c r="BJ105" s="360"/>
      <c r="BK105" s="22"/>
      <c r="BL105" s="22"/>
      <c r="BM105" s="22"/>
      <c r="BN105" s="22"/>
      <c r="BO105" s="23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</row>
    <row r="106" spans="1:227" s="24" customFormat="1" ht="15" customHeight="1">
      <c r="A106" s="371"/>
      <c r="B106" s="371"/>
      <c r="C106" s="433"/>
      <c r="D106" s="324"/>
      <c r="E106" s="143"/>
      <c r="F106" s="307"/>
      <c r="G106" s="428"/>
      <c r="H106" s="428"/>
      <c r="I106" s="412"/>
      <c r="J106" s="147"/>
      <c r="K106" s="415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32"/>
      <c r="AG106" s="28"/>
      <c r="AH106" s="32"/>
      <c r="AI106" s="28"/>
      <c r="AJ106" s="28"/>
      <c r="AK106" s="409"/>
      <c r="AL106" s="28"/>
      <c r="AM106" s="28"/>
      <c r="AN106" s="116"/>
      <c r="AO106" s="116"/>
      <c r="AP106" s="116"/>
      <c r="AQ106" s="116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428"/>
      <c r="BC106" s="349"/>
      <c r="BD106" s="346"/>
      <c r="BE106" s="354"/>
      <c r="BF106" s="363"/>
      <c r="BG106" s="363"/>
      <c r="BH106" s="357"/>
      <c r="BI106" s="112"/>
      <c r="BJ106" s="360"/>
      <c r="BK106" s="22"/>
      <c r="BL106" s="22"/>
      <c r="BM106" s="22"/>
      <c r="BN106" s="22"/>
      <c r="BO106" s="23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</row>
    <row r="107" spans="1:227" s="24" customFormat="1" ht="15.75" customHeight="1" thickBot="1">
      <c r="A107" s="372"/>
      <c r="B107" s="372"/>
      <c r="C107" s="434"/>
      <c r="D107" s="325"/>
      <c r="E107" s="144"/>
      <c r="F107" s="308"/>
      <c r="G107" s="429"/>
      <c r="H107" s="429"/>
      <c r="I107" s="413"/>
      <c r="J107" s="149"/>
      <c r="K107" s="416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40"/>
      <c r="AF107" s="38"/>
      <c r="AG107" s="39"/>
      <c r="AH107" s="38"/>
      <c r="AI107" s="39"/>
      <c r="AJ107" s="39"/>
      <c r="AK107" s="410"/>
      <c r="AL107" s="40"/>
      <c r="AM107" s="40"/>
      <c r="AN107" s="117"/>
      <c r="AO107" s="117"/>
      <c r="AP107" s="117"/>
      <c r="AQ107" s="117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29"/>
      <c r="BC107" s="350"/>
      <c r="BD107" s="347"/>
      <c r="BE107" s="355"/>
      <c r="BF107" s="364"/>
      <c r="BG107" s="364"/>
      <c r="BH107" s="358"/>
      <c r="BI107" s="113"/>
      <c r="BJ107" s="361"/>
      <c r="BK107" s="22"/>
      <c r="BL107" s="22"/>
      <c r="BM107" s="22"/>
      <c r="BN107" s="22"/>
      <c r="BO107" s="23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</row>
    <row r="108" spans="1:227" s="24" customFormat="1" ht="15" customHeight="1">
      <c r="A108" s="370" t="s">
        <v>95</v>
      </c>
      <c r="B108" s="431" t="s">
        <v>1041</v>
      </c>
      <c r="C108" s="432" t="s">
        <v>721</v>
      </c>
      <c r="D108" s="323">
        <v>1</v>
      </c>
      <c r="E108" s="142" t="s">
        <v>874</v>
      </c>
      <c r="F108" s="145" t="s">
        <v>1042</v>
      </c>
      <c r="G108" s="427" t="s">
        <v>567</v>
      </c>
      <c r="H108" s="427"/>
      <c r="I108" s="411" t="s">
        <v>15</v>
      </c>
      <c r="J108" s="146" t="s">
        <v>1044</v>
      </c>
      <c r="K108" s="414">
        <f t="shared" ref="K108" si="45">IF(SUM(AI108:AI117)&gt;0,(BD108-SUM(AI108:AI117))/22,IFERROR(IF(AND(BD108&gt;=22*D108,BD108&lt;=26*D108),1*D108,IF(BD108/BE108&gt;1,1*D108+(BF108/22))+IF(BD108/BE108=1,1*D108)+IF(BD108/BE108&lt;1,IF(AND(BE108&gt;=22*D108,BE108&lt;=26*D108),BD108/22,BD108/BE108))),0))-(SUM(AG108:AG117)/22)</f>
        <v>1</v>
      </c>
      <c r="L108" s="34"/>
      <c r="M108" s="34"/>
      <c r="N108" s="305">
        <v>1</v>
      </c>
      <c r="O108" s="34"/>
      <c r="P108" s="34"/>
      <c r="Q108" s="305">
        <v>3</v>
      </c>
      <c r="R108" s="305">
        <v>4</v>
      </c>
      <c r="S108" s="305">
        <v>4</v>
      </c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25"/>
      <c r="AG108" s="26"/>
      <c r="AH108" s="25"/>
      <c r="AI108" s="26"/>
      <c r="AJ108" s="26"/>
      <c r="AK108" s="408">
        <f t="shared" ref="AK108" si="46">SUM(L108:AE117,AG108:AG117,AI108:AI117,AJ108:AJ117)</f>
        <v>13</v>
      </c>
      <c r="AL108" s="26"/>
      <c r="AM108" s="26"/>
      <c r="AN108" s="115"/>
      <c r="AO108" s="115"/>
      <c r="AP108" s="115"/>
      <c r="AQ108" s="115"/>
      <c r="AR108" s="26"/>
      <c r="AS108" s="27"/>
      <c r="AT108" s="28"/>
      <c r="AU108" s="28"/>
      <c r="AV108" s="27"/>
      <c r="AW108" s="28"/>
      <c r="AX108" s="28"/>
      <c r="AY108" s="28"/>
      <c r="AZ108" s="28"/>
      <c r="BA108" s="28"/>
      <c r="BB108" s="427" t="s">
        <v>570</v>
      </c>
      <c r="BC108" s="348">
        <v>1</v>
      </c>
      <c r="BD108" s="345">
        <f t="shared" ref="BD108" si="47">SUM(AK108,AL108:BA117,BC108)</f>
        <v>18</v>
      </c>
      <c r="BE108" s="351">
        <v>18</v>
      </c>
      <c r="BF108" s="362">
        <f t="shared" ref="BF108" si="48">IF(AND(BD108&gt;26,BE108&gt;=22),(BD108-26)-IF(((AK108+SUM(AS108:BA117)+BC108)-26)&gt;0,(AK108+SUM(AS108:BA117)+BC108)-26,0)+IF(AK108+BC108-26&gt;0,AK108+BC108-26,0),IF(BD108&gt;BE108,(BD108-BE108)-IF(((AK108+SUM(AS108:BA117)+BC108)-BE108)&gt;0,(AK108+SUM(AS108:BA117)+BC108)-BE108,0)+IF(AK108+BC108-BE108&gt;0,AK108+BC108-BE108,0),0))</f>
        <v>0</v>
      </c>
      <c r="BG108" s="362">
        <f t="shared" ref="BG108" si="49">SUM(AG108:AG117)</f>
        <v>0</v>
      </c>
      <c r="BH108" s="356"/>
      <c r="BI108" s="111"/>
      <c r="BJ108" s="359" t="s">
        <v>1046</v>
      </c>
      <c r="BK108" s="22"/>
      <c r="BL108" s="22"/>
      <c r="BM108" s="22"/>
      <c r="BN108" s="22"/>
      <c r="BO108" s="23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</row>
    <row r="109" spans="1:227" s="24" customFormat="1" ht="15" customHeight="1">
      <c r="A109" s="371"/>
      <c r="B109" s="371"/>
      <c r="C109" s="433"/>
      <c r="D109" s="324"/>
      <c r="E109" s="143" t="s">
        <v>873</v>
      </c>
      <c r="F109" s="309" t="s">
        <v>1043</v>
      </c>
      <c r="G109" s="428"/>
      <c r="H109" s="428"/>
      <c r="I109" s="412"/>
      <c r="J109" s="147" t="s">
        <v>1019</v>
      </c>
      <c r="K109" s="415"/>
      <c r="L109" s="28"/>
      <c r="M109" s="34"/>
      <c r="N109" s="34"/>
      <c r="O109" s="34"/>
      <c r="P109" s="34">
        <v>1</v>
      </c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2"/>
      <c r="AG109" s="28"/>
      <c r="AH109" s="32"/>
      <c r="AI109" s="28"/>
      <c r="AJ109" s="28"/>
      <c r="AK109" s="409"/>
      <c r="AL109" s="28"/>
      <c r="AM109" s="28"/>
      <c r="AN109" s="116"/>
      <c r="AO109" s="116"/>
      <c r="AP109" s="116"/>
      <c r="AQ109" s="116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428"/>
      <c r="BC109" s="349"/>
      <c r="BD109" s="346"/>
      <c r="BE109" s="354"/>
      <c r="BF109" s="363"/>
      <c r="BG109" s="363"/>
      <c r="BH109" s="357"/>
      <c r="BI109" s="112"/>
      <c r="BJ109" s="360"/>
      <c r="BK109" s="22"/>
      <c r="BL109" s="22"/>
      <c r="BM109" s="22"/>
      <c r="BN109" s="22"/>
      <c r="BO109" s="23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</row>
    <row r="110" spans="1:227" s="24" customFormat="1" ht="15" customHeight="1">
      <c r="A110" s="371"/>
      <c r="B110" s="371"/>
      <c r="C110" s="433"/>
      <c r="D110" s="324"/>
      <c r="E110" s="143"/>
      <c r="F110" s="307"/>
      <c r="G110" s="428"/>
      <c r="H110" s="428"/>
      <c r="I110" s="412"/>
      <c r="J110" s="147" t="s">
        <v>1045</v>
      </c>
      <c r="K110" s="415"/>
      <c r="L110" s="28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2"/>
      <c r="AG110" s="28"/>
      <c r="AH110" s="32"/>
      <c r="AI110" s="28"/>
      <c r="AJ110" s="28"/>
      <c r="AK110" s="409"/>
      <c r="AL110" s="28"/>
      <c r="AM110" s="28">
        <v>2</v>
      </c>
      <c r="AN110" s="116"/>
      <c r="AO110" s="116"/>
      <c r="AP110" s="116"/>
      <c r="AQ110" s="116"/>
      <c r="AR110" s="28"/>
      <c r="AS110" s="28"/>
      <c r="AT110" s="28">
        <v>2</v>
      </c>
      <c r="AU110" s="28"/>
      <c r="AV110" s="28"/>
      <c r="AW110" s="28"/>
      <c r="AX110" s="28"/>
      <c r="AY110" s="28"/>
      <c r="AZ110" s="28"/>
      <c r="BA110" s="28"/>
      <c r="BB110" s="428"/>
      <c r="BC110" s="349"/>
      <c r="BD110" s="346"/>
      <c r="BE110" s="354"/>
      <c r="BF110" s="363"/>
      <c r="BG110" s="363"/>
      <c r="BH110" s="357"/>
      <c r="BI110" s="112"/>
      <c r="BJ110" s="360"/>
      <c r="BK110" s="22"/>
      <c r="BL110" s="22"/>
      <c r="BM110" s="22"/>
      <c r="BN110" s="22"/>
      <c r="BO110" s="23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</row>
    <row r="111" spans="1:227" s="24" customFormat="1" ht="15" customHeight="1">
      <c r="A111" s="371"/>
      <c r="B111" s="371"/>
      <c r="C111" s="433"/>
      <c r="D111" s="324"/>
      <c r="E111" s="143"/>
      <c r="F111" s="307"/>
      <c r="G111" s="428"/>
      <c r="H111" s="428"/>
      <c r="I111" s="412"/>
      <c r="J111" s="147"/>
      <c r="K111" s="415"/>
      <c r="L111" s="28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2"/>
      <c r="AG111" s="28"/>
      <c r="AH111" s="32"/>
      <c r="AI111" s="28"/>
      <c r="AJ111" s="28"/>
      <c r="AK111" s="409"/>
      <c r="AL111" s="28"/>
      <c r="AM111" s="28"/>
      <c r="AN111" s="116"/>
      <c r="AO111" s="116"/>
      <c r="AP111" s="116"/>
      <c r="AQ111" s="116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428"/>
      <c r="BC111" s="349"/>
      <c r="BD111" s="346"/>
      <c r="BE111" s="354"/>
      <c r="BF111" s="363"/>
      <c r="BG111" s="363"/>
      <c r="BH111" s="357"/>
      <c r="BI111" s="112"/>
      <c r="BJ111" s="360"/>
      <c r="BK111" s="22"/>
      <c r="BL111" s="22"/>
      <c r="BM111" s="22"/>
      <c r="BN111" s="22"/>
      <c r="BO111" s="23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</row>
    <row r="112" spans="1:227" s="24" customFormat="1" ht="15" customHeight="1">
      <c r="A112" s="371"/>
      <c r="B112" s="371"/>
      <c r="C112" s="433"/>
      <c r="D112" s="324"/>
      <c r="E112" s="143"/>
      <c r="F112" s="307"/>
      <c r="G112" s="428"/>
      <c r="H112" s="428"/>
      <c r="I112" s="412"/>
      <c r="J112" s="31"/>
      <c r="K112" s="415"/>
      <c r="L112" s="28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2"/>
      <c r="AG112" s="28"/>
      <c r="AH112" s="32"/>
      <c r="AI112" s="28"/>
      <c r="AJ112" s="28"/>
      <c r="AK112" s="409"/>
      <c r="AL112" s="28"/>
      <c r="AM112" s="28"/>
      <c r="AN112" s="116"/>
      <c r="AO112" s="116"/>
      <c r="AP112" s="116"/>
      <c r="AQ112" s="116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428"/>
      <c r="BC112" s="349"/>
      <c r="BD112" s="346"/>
      <c r="BE112" s="354"/>
      <c r="BF112" s="363"/>
      <c r="BG112" s="363"/>
      <c r="BH112" s="357"/>
      <c r="BI112" s="112"/>
      <c r="BJ112" s="360"/>
      <c r="BK112" s="22"/>
      <c r="BL112" s="22"/>
      <c r="BM112" s="22"/>
      <c r="BN112" s="22"/>
      <c r="BO112" s="23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</row>
    <row r="113" spans="1:227" s="24" customFormat="1" ht="15" customHeight="1">
      <c r="A113" s="371"/>
      <c r="B113" s="371"/>
      <c r="C113" s="433"/>
      <c r="D113" s="324"/>
      <c r="E113" s="143"/>
      <c r="F113" s="307"/>
      <c r="G113" s="428"/>
      <c r="H113" s="428"/>
      <c r="I113" s="412"/>
      <c r="J113" s="148"/>
      <c r="K113" s="415"/>
      <c r="L113" s="28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3"/>
      <c r="AG113" s="34"/>
      <c r="AH113" s="33"/>
      <c r="AI113" s="34"/>
      <c r="AJ113" s="34"/>
      <c r="AK113" s="409"/>
      <c r="AL113" s="28"/>
      <c r="AM113" s="28"/>
      <c r="AN113" s="116"/>
      <c r="AO113" s="116"/>
      <c r="AP113" s="116"/>
      <c r="AQ113" s="116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428"/>
      <c r="BC113" s="349"/>
      <c r="BD113" s="346"/>
      <c r="BE113" s="354"/>
      <c r="BF113" s="363"/>
      <c r="BG113" s="363"/>
      <c r="BH113" s="357"/>
      <c r="BI113" s="112"/>
      <c r="BJ113" s="360"/>
      <c r="BK113" s="22"/>
      <c r="BL113" s="22"/>
      <c r="BM113" s="22"/>
      <c r="BN113" s="22"/>
      <c r="BO113" s="23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</row>
    <row r="114" spans="1:227" s="24" customFormat="1" ht="15" customHeight="1">
      <c r="A114" s="371"/>
      <c r="B114" s="371"/>
      <c r="C114" s="433"/>
      <c r="D114" s="324"/>
      <c r="E114" s="143"/>
      <c r="F114" s="307"/>
      <c r="G114" s="428"/>
      <c r="H114" s="428"/>
      <c r="I114" s="412"/>
      <c r="J114" s="147"/>
      <c r="K114" s="415"/>
      <c r="L114" s="28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2"/>
      <c r="AG114" s="28"/>
      <c r="AH114" s="32"/>
      <c r="AI114" s="28"/>
      <c r="AJ114" s="28"/>
      <c r="AK114" s="409"/>
      <c r="AL114" s="28"/>
      <c r="AM114" s="28"/>
      <c r="AN114" s="116"/>
      <c r="AO114" s="116"/>
      <c r="AP114" s="116"/>
      <c r="AQ114" s="116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428"/>
      <c r="BC114" s="349"/>
      <c r="BD114" s="346"/>
      <c r="BE114" s="354"/>
      <c r="BF114" s="363"/>
      <c r="BG114" s="363"/>
      <c r="BH114" s="357"/>
      <c r="BI114" s="112"/>
      <c r="BJ114" s="360"/>
      <c r="BK114" s="22"/>
      <c r="BL114" s="22"/>
      <c r="BM114" s="22"/>
      <c r="BN114" s="22"/>
      <c r="BO114" s="23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</row>
    <row r="115" spans="1:227" s="24" customFormat="1" ht="15" customHeight="1">
      <c r="A115" s="371"/>
      <c r="B115" s="371"/>
      <c r="C115" s="433"/>
      <c r="D115" s="324"/>
      <c r="E115" s="143"/>
      <c r="F115" s="307"/>
      <c r="G115" s="428"/>
      <c r="H115" s="428"/>
      <c r="I115" s="412"/>
      <c r="J115" s="147"/>
      <c r="K115" s="415"/>
      <c r="L115" s="28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2"/>
      <c r="AG115" s="28"/>
      <c r="AH115" s="32"/>
      <c r="AI115" s="28"/>
      <c r="AJ115" s="28"/>
      <c r="AK115" s="409"/>
      <c r="AL115" s="28"/>
      <c r="AM115" s="28"/>
      <c r="AN115" s="116"/>
      <c r="AO115" s="116"/>
      <c r="AP115" s="116"/>
      <c r="AQ115" s="116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428"/>
      <c r="BC115" s="349"/>
      <c r="BD115" s="346"/>
      <c r="BE115" s="354"/>
      <c r="BF115" s="363"/>
      <c r="BG115" s="363"/>
      <c r="BH115" s="357"/>
      <c r="BI115" s="112"/>
      <c r="BJ115" s="360"/>
      <c r="BK115" s="22"/>
      <c r="BL115" s="22"/>
      <c r="BM115" s="22"/>
      <c r="BN115" s="22"/>
      <c r="BO115" s="23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</row>
    <row r="116" spans="1:227" s="24" customFormat="1" ht="15" customHeight="1">
      <c r="A116" s="371"/>
      <c r="B116" s="371"/>
      <c r="C116" s="433"/>
      <c r="D116" s="324"/>
      <c r="E116" s="143"/>
      <c r="F116" s="307"/>
      <c r="G116" s="428"/>
      <c r="H116" s="428"/>
      <c r="I116" s="412"/>
      <c r="J116" s="147"/>
      <c r="K116" s="415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32"/>
      <c r="AG116" s="28"/>
      <c r="AH116" s="32"/>
      <c r="AI116" s="28"/>
      <c r="AJ116" s="28"/>
      <c r="AK116" s="409"/>
      <c r="AL116" s="28"/>
      <c r="AM116" s="28"/>
      <c r="AN116" s="116"/>
      <c r="AO116" s="116"/>
      <c r="AP116" s="116"/>
      <c r="AQ116" s="116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428"/>
      <c r="BC116" s="349"/>
      <c r="BD116" s="346"/>
      <c r="BE116" s="354"/>
      <c r="BF116" s="363"/>
      <c r="BG116" s="363"/>
      <c r="BH116" s="357"/>
      <c r="BI116" s="112"/>
      <c r="BJ116" s="360"/>
      <c r="BK116" s="22"/>
      <c r="BL116" s="22"/>
      <c r="BM116" s="22"/>
      <c r="BN116" s="22"/>
      <c r="BO116" s="23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</row>
    <row r="117" spans="1:227" s="24" customFormat="1" ht="15.75" customHeight="1" thickBot="1">
      <c r="A117" s="372"/>
      <c r="B117" s="372"/>
      <c r="C117" s="434"/>
      <c r="D117" s="325"/>
      <c r="E117" s="144"/>
      <c r="F117" s="308"/>
      <c r="G117" s="429"/>
      <c r="H117" s="429"/>
      <c r="I117" s="413"/>
      <c r="J117" s="149"/>
      <c r="K117" s="416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40"/>
      <c r="AF117" s="38"/>
      <c r="AG117" s="39"/>
      <c r="AH117" s="38"/>
      <c r="AI117" s="39"/>
      <c r="AJ117" s="39"/>
      <c r="AK117" s="410"/>
      <c r="AL117" s="40"/>
      <c r="AM117" s="40"/>
      <c r="AN117" s="117"/>
      <c r="AO117" s="117"/>
      <c r="AP117" s="117"/>
      <c r="AQ117" s="117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29"/>
      <c r="BC117" s="350"/>
      <c r="BD117" s="347"/>
      <c r="BE117" s="355"/>
      <c r="BF117" s="364"/>
      <c r="BG117" s="364"/>
      <c r="BH117" s="358"/>
      <c r="BI117" s="113"/>
      <c r="BJ117" s="361"/>
      <c r="BK117" s="22"/>
      <c r="BL117" s="22"/>
      <c r="BM117" s="22"/>
      <c r="BN117" s="22"/>
      <c r="BO117" s="23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</row>
    <row r="118" spans="1:227" s="24" customFormat="1" ht="15" customHeight="1">
      <c r="A118" s="370" t="s">
        <v>98</v>
      </c>
      <c r="B118" s="431" t="s">
        <v>1047</v>
      </c>
      <c r="C118" s="432" t="s">
        <v>721</v>
      </c>
      <c r="D118" s="323">
        <v>1</v>
      </c>
      <c r="E118" s="142" t="s">
        <v>874</v>
      </c>
      <c r="F118" s="145" t="s">
        <v>1048</v>
      </c>
      <c r="G118" s="427" t="s">
        <v>565</v>
      </c>
      <c r="H118" s="427"/>
      <c r="I118" s="411" t="s">
        <v>17</v>
      </c>
      <c r="J118" s="146" t="s">
        <v>1049</v>
      </c>
      <c r="K118" s="414">
        <f t="shared" ref="K118" si="50">IF(SUM(AI118:AI127)&gt;0,(BD118-SUM(AI118:AI127))/22,IFERROR(IF(AND(BD118&gt;=22*D118,BD118&lt;=26*D118),1*D118,IF(BD118/BE118&gt;1,1*D118+(BF118/22))+IF(BD118/BE118=1,1*D118)+IF(BD118/BE118&lt;1,IF(AND(BE118&gt;=22*D118,BE118&lt;=26*D118),BD118/22,BD118/BE118))),0))-(SUM(AG118:AG127)/22)</f>
        <v>1</v>
      </c>
      <c r="L118" s="34"/>
      <c r="M118" s="34"/>
      <c r="N118" s="305">
        <v>1</v>
      </c>
      <c r="O118" s="34">
        <v>3</v>
      </c>
      <c r="P118" s="34">
        <v>3</v>
      </c>
      <c r="Q118" s="305">
        <v>3</v>
      </c>
      <c r="R118" s="305">
        <v>4</v>
      </c>
      <c r="S118" s="305">
        <v>4</v>
      </c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25"/>
      <c r="AG118" s="26"/>
      <c r="AH118" s="25"/>
      <c r="AI118" s="26"/>
      <c r="AJ118" s="26"/>
      <c r="AK118" s="408">
        <f t="shared" ref="AK118" si="51">SUM(L118:AE127,AG118:AG127,AI118:AI127,AJ118:AJ127)</f>
        <v>19</v>
      </c>
      <c r="AL118" s="26"/>
      <c r="AM118" s="26"/>
      <c r="AN118" s="115"/>
      <c r="AO118" s="115"/>
      <c r="AP118" s="115"/>
      <c r="AQ118" s="115"/>
      <c r="AR118" s="26"/>
      <c r="AS118" s="27"/>
      <c r="AT118" s="28"/>
      <c r="AU118" s="28"/>
      <c r="AV118" s="27"/>
      <c r="AW118" s="28"/>
      <c r="AX118" s="28"/>
      <c r="AY118" s="28"/>
      <c r="AZ118" s="28"/>
      <c r="BA118" s="28"/>
      <c r="BB118" s="427" t="s">
        <v>570</v>
      </c>
      <c r="BC118" s="348">
        <f>IFERROR(VLOOKUP(BB118,Segéd2!$L$2:$M$7,2,FALSE),0)</f>
        <v>2</v>
      </c>
      <c r="BD118" s="345">
        <f t="shared" ref="BD118" si="52">SUM(AK118,AL118:BA127,BC118)</f>
        <v>26</v>
      </c>
      <c r="BE118" s="351">
        <v>26</v>
      </c>
      <c r="BF118" s="362">
        <f t="shared" ref="BF118" si="53">IF(AND(BD118&gt;26,BE118&gt;=22),(BD118-26)-IF(((AK118+SUM(AS118:BA127)+BC118)-26)&gt;0,(AK118+SUM(AS118:BA127)+BC118)-26,0)+IF(AK118+BC118-26&gt;0,AK118+BC118-26,0),IF(BD118&gt;BE118,(BD118-BE118)-IF(((AK118+SUM(AS118:BA127)+BC118)-BE118)&gt;0,(AK118+SUM(AS118:BA127)+BC118)-BE118,0)+IF(AK118+BC118-BE118&gt;0,AK118+BC118-BE118,0),0))</f>
        <v>0</v>
      </c>
      <c r="BG118" s="362">
        <f t="shared" ref="BG118" si="54">SUM(AG118:AG127)</f>
        <v>0</v>
      </c>
      <c r="BH118" s="356"/>
      <c r="BI118" s="111"/>
      <c r="BJ118" s="359"/>
      <c r="BK118" s="22"/>
      <c r="BL118" s="22"/>
      <c r="BM118" s="22"/>
      <c r="BN118" s="22"/>
      <c r="BO118" s="23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</row>
    <row r="119" spans="1:227" s="24" customFormat="1" ht="15" customHeight="1">
      <c r="A119" s="371"/>
      <c r="B119" s="371"/>
      <c r="C119" s="433"/>
      <c r="D119" s="324"/>
      <c r="E119" s="143"/>
      <c r="F119" s="307"/>
      <c r="G119" s="428"/>
      <c r="H119" s="428"/>
      <c r="I119" s="412"/>
      <c r="J119" s="147" t="s">
        <v>1019</v>
      </c>
      <c r="K119" s="415"/>
      <c r="L119" s="28"/>
      <c r="M119" s="34"/>
      <c r="N119" s="34"/>
      <c r="O119" s="34"/>
      <c r="P119" s="34"/>
      <c r="Q119" s="34"/>
      <c r="R119" s="34">
        <v>1</v>
      </c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2"/>
      <c r="AG119" s="28"/>
      <c r="AH119" s="32"/>
      <c r="AI119" s="28"/>
      <c r="AJ119" s="28"/>
      <c r="AK119" s="409"/>
      <c r="AL119" s="28"/>
      <c r="AM119" s="28"/>
      <c r="AN119" s="116"/>
      <c r="AO119" s="116"/>
      <c r="AP119" s="116"/>
      <c r="AQ119" s="116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428"/>
      <c r="BC119" s="349"/>
      <c r="BD119" s="346"/>
      <c r="BE119" s="354"/>
      <c r="BF119" s="363"/>
      <c r="BG119" s="363"/>
      <c r="BH119" s="357"/>
      <c r="BI119" s="112"/>
      <c r="BJ119" s="360"/>
      <c r="BK119" s="22"/>
      <c r="BL119" s="22"/>
      <c r="BM119" s="22"/>
      <c r="BN119" s="22"/>
      <c r="BO119" s="23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</row>
    <row r="120" spans="1:227" s="24" customFormat="1" ht="15" customHeight="1">
      <c r="A120" s="371"/>
      <c r="B120" s="371"/>
      <c r="C120" s="433"/>
      <c r="D120" s="324"/>
      <c r="E120" s="143"/>
      <c r="F120" s="307"/>
      <c r="G120" s="428"/>
      <c r="H120" s="428"/>
      <c r="I120" s="412"/>
      <c r="J120" s="147" t="s">
        <v>1045</v>
      </c>
      <c r="K120" s="415"/>
      <c r="L120" s="28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2"/>
      <c r="AG120" s="28"/>
      <c r="AH120" s="32"/>
      <c r="AI120" s="28"/>
      <c r="AJ120" s="28"/>
      <c r="AK120" s="409"/>
      <c r="AL120" s="28"/>
      <c r="AM120" s="28">
        <v>5</v>
      </c>
      <c r="AN120" s="116"/>
      <c r="AO120" s="116"/>
      <c r="AP120" s="116"/>
      <c r="AQ120" s="116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428"/>
      <c r="BC120" s="349"/>
      <c r="BD120" s="346"/>
      <c r="BE120" s="354"/>
      <c r="BF120" s="363"/>
      <c r="BG120" s="363"/>
      <c r="BH120" s="357"/>
      <c r="BI120" s="112"/>
      <c r="BJ120" s="360"/>
      <c r="BK120" s="22"/>
      <c r="BL120" s="22"/>
      <c r="BM120" s="22"/>
      <c r="BN120" s="22"/>
      <c r="BO120" s="23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</row>
    <row r="121" spans="1:227" s="24" customFormat="1" ht="15" customHeight="1">
      <c r="A121" s="371"/>
      <c r="B121" s="371"/>
      <c r="C121" s="433"/>
      <c r="D121" s="324"/>
      <c r="E121" s="143"/>
      <c r="F121" s="307"/>
      <c r="G121" s="428"/>
      <c r="H121" s="428"/>
      <c r="I121" s="412"/>
      <c r="J121" s="147"/>
      <c r="K121" s="415"/>
      <c r="L121" s="28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2"/>
      <c r="AG121" s="28"/>
      <c r="AH121" s="32"/>
      <c r="AI121" s="28"/>
      <c r="AJ121" s="28"/>
      <c r="AK121" s="409"/>
      <c r="AL121" s="28"/>
      <c r="AM121" s="28"/>
      <c r="AN121" s="116"/>
      <c r="AO121" s="116"/>
      <c r="AP121" s="116"/>
      <c r="AQ121" s="116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428"/>
      <c r="BC121" s="349"/>
      <c r="BD121" s="346"/>
      <c r="BE121" s="354"/>
      <c r="BF121" s="363"/>
      <c r="BG121" s="363"/>
      <c r="BH121" s="357"/>
      <c r="BI121" s="112"/>
      <c r="BJ121" s="360"/>
      <c r="BK121" s="22"/>
      <c r="BL121" s="22"/>
      <c r="BM121" s="22"/>
      <c r="BN121" s="22"/>
      <c r="BO121" s="23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</row>
    <row r="122" spans="1:227" s="24" customFormat="1" ht="15" customHeight="1">
      <c r="A122" s="371"/>
      <c r="B122" s="371"/>
      <c r="C122" s="433"/>
      <c r="D122" s="324"/>
      <c r="E122" s="143"/>
      <c r="F122" s="307"/>
      <c r="G122" s="428"/>
      <c r="H122" s="428"/>
      <c r="I122" s="412"/>
      <c r="J122" s="31"/>
      <c r="K122" s="415"/>
      <c r="L122" s="28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2"/>
      <c r="AG122" s="28"/>
      <c r="AH122" s="32"/>
      <c r="AI122" s="28"/>
      <c r="AJ122" s="28"/>
      <c r="AK122" s="409"/>
      <c r="AL122" s="28"/>
      <c r="AM122" s="28"/>
      <c r="AN122" s="116"/>
      <c r="AO122" s="116"/>
      <c r="AP122" s="116"/>
      <c r="AQ122" s="116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428"/>
      <c r="BC122" s="349"/>
      <c r="BD122" s="346"/>
      <c r="BE122" s="354"/>
      <c r="BF122" s="363"/>
      <c r="BG122" s="363"/>
      <c r="BH122" s="357"/>
      <c r="BI122" s="112"/>
      <c r="BJ122" s="360"/>
      <c r="BK122" s="22"/>
      <c r="BL122" s="22"/>
      <c r="BM122" s="22"/>
      <c r="BN122" s="22"/>
      <c r="BO122" s="23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</row>
    <row r="123" spans="1:227" s="24" customFormat="1" ht="15" customHeight="1">
      <c r="A123" s="371"/>
      <c r="B123" s="371"/>
      <c r="C123" s="433"/>
      <c r="D123" s="324"/>
      <c r="E123" s="143"/>
      <c r="F123" s="307"/>
      <c r="G123" s="428"/>
      <c r="H123" s="428"/>
      <c r="I123" s="412"/>
      <c r="J123" s="148"/>
      <c r="K123" s="415"/>
      <c r="L123" s="28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3"/>
      <c r="AG123" s="34"/>
      <c r="AH123" s="33"/>
      <c r="AI123" s="34"/>
      <c r="AJ123" s="34"/>
      <c r="AK123" s="409"/>
      <c r="AL123" s="28"/>
      <c r="AM123" s="28"/>
      <c r="AN123" s="116"/>
      <c r="AO123" s="116"/>
      <c r="AP123" s="116"/>
      <c r="AQ123" s="116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428"/>
      <c r="BC123" s="349"/>
      <c r="BD123" s="346"/>
      <c r="BE123" s="354"/>
      <c r="BF123" s="363"/>
      <c r="BG123" s="363"/>
      <c r="BH123" s="357"/>
      <c r="BI123" s="112"/>
      <c r="BJ123" s="360"/>
      <c r="BK123" s="22"/>
      <c r="BL123" s="22"/>
      <c r="BM123" s="22"/>
      <c r="BN123" s="22"/>
      <c r="BO123" s="23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</row>
    <row r="124" spans="1:227" s="24" customFormat="1" ht="15" customHeight="1">
      <c r="A124" s="371"/>
      <c r="B124" s="371"/>
      <c r="C124" s="433"/>
      <c r="D124" s="324"/>
      <c r="E124" s="143"/>
      <c r="F124" s="307"/>
      <c r="G124" s="428"/>
      <c r="H124" s="428"/>
      <c r="I124" s="412"/>
      <c r="J124" s="147"/>
      <c r="K124" s="415"/>
      <c r="L124" s="28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2"/>
      <c r="AG124" s="28"/>
      <c r="AH124" s="32"/>
      <c r="AI124" s="28"/>
      <c r="AJ124" s="28"/>
      <c r="AK124" s="409"/>
      <c r="AL124" s="28"/>
      <c r="AM124" s="28"/>
      <c r="AN124" s="116"/>
      <c r="AO124" s="116"/>
      <c r="AP124" s="116"/>
      <c r="AQ124" s="116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428"/>
      <c r="BC124" s="349"/>
      <c r="BD124" s="346"/>
      <c r="BE124" s="354"/>
      <c r="BF124" s="363"/>
      <c r="BG124" s="363"/>
      <c r="BH124" s="357"/>
      <c r="BI124" s="112"/>
      <c r="BJ124" s="360"/>
      <c r="BK124" s="22"/>
      <c r="BL124" s="22"/>
      <c r="BM124" s="22"/>
      <c r="BN124" s="22"/>
      <c r="BO124" s="23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</row>
    <row r="125" spans="1:227" s="24" customFormat="1" ht="15" customHeight="1">
      <c r="A125" s="371"/>
      <c r="B125" s="371"/>
      <c r="C125" s="433"/>
      <c r="D125" s="324"/>
      <c r="E125" s="143"/>
      <c r="F125" s="307"/>
      <c r="G125" s="428"/>
      <c r="H125" s="428"/>
      <c r="I125" s="412"/>
      <c r="J125" s="147"/>
      <c r="K125" s="415"/>
      <c r="L125" s="28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2"/>
      <c r="AG125" s="28"/>
      <c r="AH125" s="32"/>
      <c r="AI125" s="28"/>
      <c r="AJ125" s="28"/>
      <c r="AK125" s="409"/>
      <c r="AL125" s="28"/>
      <c r="AM125" s="28"/>
      <c r="AN125" s="116"/>
      <c r="AO125" s="116"/>
      <c r="AP125" s="116"/>
      <c r="AQ125" s="116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428"/>
      <c r="BC125" s="349"/>
      <c r="BD125" s="346"/>
      <c r="BE125" s="354"/>
      <c r="BF125" s="363"/>
      <c r="BG125" s="363"/>
      <c r="BH125" s="357"/>
      <c r="BI125" s="112"/>
      <c r="BJ125" s="360"/>
      <c r="BK125" s="22"/>
      <c r="BL125" s="22"/>
      <c r="BM125" s="22"/>
      <c r="BN125" s="22"/>
      <c r="BO125" s="23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</row>
    <row r="126" spans="1:227" s="24" customFormat="1" ht="15" customHeight="1">
      <c r="A126" s="371"/>
      <c r="B126" s="371"/>
      <c r="C126" s="433"/>
      <c r="D126" s="324"/>
      <c r="E126" s="143"/>
      <c r="F126" s="307"/>
      <c r="G126" s="428"/>
      <c r="H126" s="428"/>
      <c r="I126" s="412"/>
      <c r="J126" s="147"/>
      <c r="K126" s="415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32"/>
      <c r="AG126" s="28"/>
      <c r="AH126" s="32"/>
      <c r="AI126" s="28"/>
      <c r="AJ126" s="28"/>
      <c r="AK126" s="409"/>
      <c r="AL126" s="28"/>
      <c r="AM126" s="28"/>
      <c r="AN126" s="116"/>
      <c r="AO126" s="116"/>
      <c r="AP126" s="116"/>
      <c r="AQ126" s="116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428"/>
      <c r="BC126" s="349"/>
      <c r="BD126" s="346"/>
      <c r="BE126" s="354"/>
      <c r="BF126" s="363"/>
      <c r="BG126" s="363"/>
      <c r="BH126" s="357"/>
      <c r="BI126" s="112"/>
      <c r="BJ126" s="360"/>
      <c r="BK126" s="22"/>
      <c r="BL126" s="22"/>
      <c r="BM126" s="22"/>
      <c r="BN126" s="22"/>
      <c r="BO126" s="23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</row>
    <row r="127" spans="1:227" s="24" customFormat="1" ht="15.75" customHeight="1" thickBot="1">
      <c r="A127" s="372"/>
      <c r="B127" s="372"/>
      <c r="C127" s="434"/>
      <c r="D127" s="325"/>
      <c r="E127" s="144"/>
      <c r="F127" s="308"/>
      <c r="G127" s="429"/>
      <c r="H127" s="429"/>
      <c r="I127" s="413"/>
      <c r="J127" s="149"/>
      <c r="K127" s="416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40"/>
      <c r="AF127" s="38"/>
      <c r="AG127" s="39"/>
      <c r="AH127" s="38"/>
      <c r="AI127" s="39"/>
      <c r="AJ127" s="39"/>
      <c r="AK127" s="410"/>
      <c r="AL127" s="40"/>
      <c r="AM127" s="40"/>
      <c r="AN127" s="117"/>
      <c r="AO127" s="117"/>
      <c r="AP127" s="117"/>
      <c r="AQ127" s="117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29"/>
      <c r="BC127" s="350"/>
      <c r="BD127" s="347"/>
      <c r="BE127" s="355"/>
      <c r="BF127" s="364"/>
      <c r="BG127" s="364"/>
      <c r="BH127" s="358"/>
      <c r="BI127" s="113"/>
      <c r="BJ127" s="361"/>
      <c r="BK127" s="22"/>
      <c r="BL127" s="22"/>
      <c r="BM127" s="22"/>
      <c r="BN127" s="22"/>
      <c r="BO127" s="23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</row>
    <row r="128" spans="1:227" s="24" customFormat="1" ht="15" customHeight="1">
      <c r="A128" s="370" t="s">
        <v>102</v>
      </c>
      <c r="B128" s="431" t="s">
        <v>1050</v>
      </c>
      <c r="C128" s="432" t="s">
        <v>721</v>
      </c>
      <c r="D128" s="323">
        <v>1</v>
      </c>
      <c r="E128" s="142" t="s">
        <v>874</v>
      </c>
      <c r="F128" s="145" t="s">
        <v>1051</v>
      </c>
      <c r="G128" s="427" t="s">
        <v>565</v>
      </c>
      <c r="H128" s="427"/>
      <c r="I128" s="411"/>
      <c r="J128" s="146" t="s">
        <v>1026</v>
      </c>
      <c r="K128" s="414">
        <f t="shared" ref="K128" si="55">IF(SUM(AI128:AI137)&gt;0,(BD128-SUM(AI128:AI137))/22,IFERROR(IF(AND(BD128&gt;=22*D128,BD128&lt;=26*D128),1*D128,IF(BD128/BE128&gt;1,1*D128+(BF128/22))+IF(BD128/BE128=1,1*D128)+IF(BD128/BE128&lt;1,IF(AND(BE128&gt;=22*D128,BE128&lt;=26*D128),BD128/22,BD128/BE128))),0))-(SUM(AG128:AG137)/22)</f>
        <v>0.18181818181818182</v>
      </c>
      <c r="L128" s="34"/>
      <c r="M128" s="34"/>
      <c r="N128" s="34"/>
      <c r="O128" s="34"/>
      <c r="P128" s="34">
        <v>1</v>
      </c>
      <c r="Q128" s="34">
        <v>1</v>
      </c>
      <c r="R128" s="34">
        <v>1</v>
      </c>
      <c r="S128" s="34">
        <v>1</v>
      </c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25"/>
      <c r="AG128" s="26"/>
      <c r="AH128" s="25" t="s">
        <v>1052</v>
      </c>
      <c r="AI128" s="26">
        <v>19</v>
      </c>
      <c r="AJ128" s="26"/>
      <c r="AK128" s="408">
        <f t="shared" ref="AK128" si="56">SUM(L128:AE137,AG128:AG137,AI128:AI137,AJ128:AJ137)</f>
        <v>23</v>
      </c>
      <c r="AL128" s="26"/>
      <c r="AM128" s="26"/>
      <c r="AN128" s="115"/>
      <c r="AO128" s="115"/>
      <c r="AP128" s="115"/>
      <c r="AQ128" s="115"/>
      <c r="AR128" s="26"/>
      <c r="AS128" s="27"/>
      <c r="AT128" s="28"/>
      <c r="AU128" s="28"/>
      <c r="AV128" s="27"/>
      <c r="AW128" s="28"/>
      <c r="AX128" s="28"/>
      <c r="AY128" s="28"/>
      <c r="AZ128" s="28"/>
      <c r="BA128" s="28"/>
      <c r="BB128" s="427"/>
      <c r="BC128" s="348">
        <f>IFERROR(VLOOKUP(BB128,Segéd2!$L$2:$M$7,2,FALSE),0)</f>
        <v>0</v>
      </c>
      <c r="BD128" s="345">
        <f t="shared" ref="BD128" si="57">SUM(AK128,AL128:BA137,BC128)</f>
        <v>23</v>
      </c>
      <c r="BE128" s="351">
        <v>26</v>
      </c>
      <c r="BF128" s="362">
        <f t="shared" ref="BF128" si="58">IF(AND(BD128&gt;26,BE128&gt;=22),(BD128-26)-IF(((AK128+SUM(AS128:BA137)+BC128)-26)&gt;0,(AK128+SUM(AS128:BA137)+BC128)-26,0)+IF(AK128+BC128-26&gt;0,AK128+BC128-26,0),IF(BD128&gt;BE128,(BD128-BE128)-IF(((AK128+SUM(AS128:BA137)+BC128)-BE128)&gt;0,(AK128+SUM(AS128:BA137)+BC128)-BE128,0)+IF(AK128+BC128-BE128&gt;0,AK128+BC128-BE128,0),0))</f>
        <v>0</v>
      </c>
      <c r="BG128" s="362">
        <f t="shared" ref="BG128" si="59">SUM(AG128:AG137)</f>
        <v>0</v>
      </c>
      <c r="BH128" s="356"/>
      <c r="BI128" s="111"/>
      <c r="BJ128" s="359"/>
      <c r="BK128" s="22"/>
      <c r="BL128" s="22"/>
      <c r="BM128" s="22"/>
      <c r="BN128" s="22"/>
      <c r="BO128" s="23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</row>
    <row r="129" spans="1:227" s="24" customFormat="1" ht="15" customHeight="1">
      <c r="A129" s="371"/>
      <c r="B129" s="371"/>
      <c r="C129" s="433"/>
      <c r="D129" s="324"/>
      <c r="E129" s="143"/>
      <c r="F129" s="307"/>
      <c r="G129" s="428"/>
      <c r="H129" s="428"/>
      <c r="I129" s="412"/>
      <c r="J129" s="147"/>
      <c r="K129" s="415"/>
      <c r="L129" s="28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2"/>
      <c r="AG129" s="28"/>
      <c r="AH129" s="32"/>
      <c r="AI129" s="28"/>
      <c r="AJ129" s="28"/>
      <c r="AK129" s="409"/>
      <c r="AL129" s="28"/>
      <c r="AM129" s="28"/>
      <c r="AN129" s="116"/>
      <c r="AO129" s="116"/>
      <c r="AP129" s="116"/>
      <c r="AQ129" s="116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428"/>
      <c r="BC129" s="349"/>
      <c r="BD129" s="346"/>
      <c r="BE129" s="354"/>
      <c r="BF129" s="363"/>
      <c r="BG129" s="363"/>
      <c r="BH129" s="357"/>
      <c r="BI129" s="112"/>
      <c r="BJ129" s="360"/>
      <c r="BK129" s="22"/>
      <c r="BL129" s="22"/>
      <c r="BM129" s="22"/>
      <c r="BN129" s="22"/>
      <c r="BO129" s="23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</row>
    <row r="130" spans="1:227" s="24" customFormat="1" ht="15" customHeight="1">
      <c r="A130" s="371"/>
      <c r="B130" s="371"/>
      <c r="C130" s="433"/>
      <c r="D130" s="324"/>
      <c r="E130" s="143"/>
      <c r="F130" s="307"/>
      <c r="G130" s="428"/>
      <c r="H130" s="428"/>
      <c r="I130" s="412"/>
      <c r="J130" s="147"/>
      <c r="K130" s="415"/>
      <c r="L130" s="28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2"/>
      <c r="AG130" s="28"/>
      <c r="AH130" s="32"/>
      <c r="AI130" s="28"/>
      <c r="AJ130" s="28"/>
      <c r="AK130" s="409"/>
      <c r="AL130" s="28"/>
      <c r="AM130" s="28"/>
      <c r="AN130" s="116"/>
      <c r="AO130" s="116"/>
      <c r="AP130" s="116"/>
      <c r="AQ130" s="116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428"/>
      <c r="BC130" s="349"/>
      <c r="BD130" s="346"/>
      <c r="BE130" s="354"/>
      <c r="BF130" s="363"/>
      <c r="BG130" s="363"/>
      <c r="BH130" s="357"/>
      <c r="BI130" s="112"/>
      <c r="BJ130" s="360"/>
      <c r="BK130" s="22"/>
      <c r="BL130" s="22"/>
      <c r="BM130" s="22"/>
      <c r="BN130" s="22"/>
      <c r="BO130" s="23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</row>
    <row r="131" spans="1:227" s="24" customFormat="1" ht="15" customHeight="1">
      <c r="A131" s="371"/>
      <c r="B131" s="371"/>
      <c r="C131" s="433"/>
      <c r="D131" s="324"/>
      <c r="E131" s="143"/>
      <c r="F131" s="307"/>
      <c r="G131" s="428"/>
      <c r="H131" s="428"/>
      <c r="I131" s="412"/>
      <c r="J131" s="147"/>
      <c r="K131" s="415"/>
      <c r="L131" s="28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2"/>
      <c r="AG131" s="28"/>
      <c r="AH131" s="32"/>
      <c r="AI131" s="28"/>
      <c r="AJ131" s="28"/>
      <c r="AK131" s="409"/>
      <c r="AL131" s="28"/>
      <c r="AM131" s="28"/>
      <c r="AN131" s="116"/>
      <c r="AO131" s="116"/>
      <c r="AP131" s="116"/>
      <c r="AQ131" s="116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428"/>
      <c r="BC131" s="349"/>
      <c r="BD131" s="346"/>
      <c r="BE131" s="354"/>
      <c r="BF131" s="363"/>
      <c r="BG131" s="363"/>
      <c r="BH131" s="357"/>
      <c r="BI131" s="112"/>
      <c r="BJ131" s="360"/>
      <c r="BK131" s="22"/>
      <c r="BL131" s="22"/>
      <c r="BM131" s="22"/>
      <c r="BN131" s="22"/>
      <c r="BO131" s="23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</row>
    <row r="132" spans="1:227" s="24" customFormat="1" ht="15" customHeight="1">
      <c r="A132" s="371"/>
      <c r="B132" s="371"/>
      <c r="C132" s="433"/>
      <c r="D132" s="324"/>
      <c r="E132" s="143"/>
      <c r="F132" s="307"/>
      <c r="G132" s="428"/>
      <c r="H132" s="428"/>
      <c r="I132" s="412"/>
      <c r="J132" s="31"/>
      <c r="K132" s="415"/>
      <c r="L132" s="28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2"/>
      <c r="AG132" s="28"/>
      <c r="AH132" s="32"/>
      <c r="AI132" s="28"/>
      <c r="AJ132" s="28"/>
      <c r="AK132" s="409"/>
      <c r="AL132" s="28"/>
      <c r="AM132" s="28"/>
      <c r="AN132" s="116"/>
      <c r="AO132" s="116"/>
      <c r="AP132" s="116"/>
      <c r="AQ132" s="116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428"/>
      <c r="BC132" s="349"/>
      <c r="BD132" s="346"/>
      <c r="BE132" s="354"/>
      <c r="BF132" s="363"/>
      <c r="BG132" s="363"/>
      <c r="BH132" s="357"/>
      <c r="BI132" s="112"/>
      <c r="BJ132" s="360"/>
      <c r="BK132" s="22"/>
      <c r="BL132" s="22"/>
      <c r="BM132" s="22"/>
      <c r="BN132" s="22"/>
      <c r="BO132" s="23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</row>
    <row r="133" spans="1:227" s="24" customFormat="1" ht="15" customHeight="1">
      <c r="A133" s="371"/>
      <c r="B133" s="371"/>
      <c r="C133" s="433"/>
      <c r="D133" s="324"/>
      <c r="E133" s="143"/>
      <c r="F133" s="307"/>
      <c r="G133" s="428"/>
      <c r="H133" s="428"/>
      <c r="I133" s="412"/>
      <c r="J133" s="148"/>
      <c r="K133" s="415"/>
      <c r="L133" s="28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3"/>
      <c r="AG133" s="34"/>
      <c r="AH133" s="33"/>
      <c r="AI133" s="34"/>
      <c r="AJ133" s="34"/>
      <c r="AK133" s="409"/>
      <c r="AL133" s="28"/>
      <c r="AM133" s="28"/>
      <c r="AN133" s="116"/>
      <c r="AO133" s="116"/>
      <c r="AP133" s="116"/>
      <c r="AQ133" s="116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428"/>
      <c r="BC133" s="349"/>
      <c r="BD133" s="346"/>
      <c r="BE133" s="354"/>
      <c r="BF133" s="363"/>
      <c r="BG133" s="363"/>
      <c r="BH133" s="357"/>
      <c r="BI133" s="112"/>
      <c r="BJ133" s="360"/>
      <c r="BK133" s="22"/>
      <c r="BL133" s="22"/>
      <c r="BM133" s="22"/>
      <c r="BN133" s="22"/>
      <c r="BO133" s="23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</row>
    <row r="134" spans="1:227" s="24" customFormat="1" ht="15" customHeight="1">
      <c r="A134" s="371"/>
      <c r="B134" s="371"/>
      <c r="C134" s="433"/>
      <c r="D134" s="324"/>
      <c r="E134" s="143"/>
      <c r="F134" s="307"/>
      <c r="G134" s="428"/>
      <c r="H134" s="428"/>
      <c r="I134" s="412"/>
      <c r="J134" s="147"/>
      <c r="K134" s="415"/>
      <c r="L134" s="28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2"/>
      <c r="AG134" s="28"/>
      <c r="AH134" s="32"/>
      <c r="AI134" s="28"/>
      <c r="AJ134" s="28"/>
      <c r="AK134" s="409"/>
      <c r="AL134" s="28"/>
      <c r="AM134" s="28"/>
      <c r="AN134" s="116"/>
      <c r="AO134" s="116"/>
      <c r="AP134" s="116"/>
      <c r="AQ134" s="116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428"/>
      <c r="BC134" s="349"/>
      <c r="BD134" s="346"/>
      <c r="BE134" s="354"/>
      <c r="BF134" s="363"/>
      <c r="BG134" s="363"/>
      <c r="BH134" s="357"/>
      <c r="BI134" s="112"/>
      <c r="BJ134" s="360"/>
      <c r="BK134" s="22"/>
      <c r="BL134" s="22"/>
      <c r="BM134" s="22"/>
      <c r="BN134" s="22"/>
      <c r="BO134" s="23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</row>
    <row r="135" spans="1:227" s="24" customFormat="1" ht="15" customHeight="1">
      <c r="A135" s="371"/>
      <c r="B135" s="371"/>
      <c r="C135" s="433"/>
      <c r="D135" s="324"/>
      <c r="E135" s="143"/>
      <c r="F135" s="307"/>
      <c r="G135" s="428"/>
      <c r="H135" s="428"/>
      <c r="I135" s="412"/>
      <c r="J135" s="147"/>
      <c r="K135" s="415"/>
      <c r="L135" s="28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2"/>
      <c r="AG135" s="28"/>
      <c r="AH135" s="32"/>
      <c r="AI135" s="28"/>
      <c r="AJ135" s="28"/>
      <c r="AK135" s="409"/>
      <c r="AL135" s="28"/>
      <c r="AM135" s="28"/>
      <c r="AN135" s="116"/>
      <c r="AO135" s="116"/>
      <c r="AP135" s="116"/>
      <c r="AQ135" s="116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428"/>
      <c r="BC135" s="349"/>
      <c r="BD135" s="346"/>
      <c r="BE135" s="354"/>
      <c r="BF135" s="363"/>
      <c r="BG135" s="363"/>
      <c r="BH135" s="357"/>
      <c r="BI135" s="112"/>
      <c r="BJ135" s="360"/>
      <c r="BK135" s="22"/>
      <c r="BL135" s="22"/>
      <c r="BM135" s="22"/>
      <c r="BN135" s="22"/>
      <c r="BO135" s="23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</row>
    <row r="136" spans="1:227" s="24" customFormat="1" ht="15" customHeight="1">
      <c r="A136" s="371"/>
      <c r="B136" s="371"/>
      <c r="C136" s="433"/>
      <c r="D136" s="324"/>
      <c r="E136" s="143"/>
      <c r="F136" s="307"/>
      <c r="G136" s="428"/>
      <c r="H136" s="428"/>
      <c r="I136" s="412"/>
      <c r="J136" s="147"/>
      <c r="K136" s="415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32"/>
      <c r="AG136" s="28"/>
      <c r="AH136" s="32"/>
      <c r="AI136" s="28"/>
      <c r="AJ136" s="28"/>
      <c r="AK136" s="409"/>
      <c r="AL136" s="28"/>
      <c r="AM136" s="28"/>
      <c r="AN136" s="116"/>
      <c r="AO136" s="116"/>
      <c r="AP136" s="116"/>
      <c r="AQ136" s="116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428"/>
      <c r="BC136" s="349"/>
      <c r="BD136" s="346"/>
      <c r="BE136" s="354"/>
      <c r="BF136" s="363"/>
      <c r="BG136" s="363"/>
      <c r="BH136" s="357"/>
      <c r="BI136" s="112"/>
      <c r="BJ136" s="360"/>
      <c r="BK136" s="22"/>
      <c r="BL136" s="22"/>
      <c r="BM136" s="22"/>
      <c r="BN136" s="22"/>
      <c r="BO136" s="23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</row>
    <row r="137" spans="1:227" s="24" customFormat="1" ht="15.75" customHeight="1" thickBot="1">
      <c r="A137" s="372"/>
      <c r="B137" s="372"/>
      <c r="C137" s="434"/>
      <c r="D137" s="325"/>
      <c r="E137" s="144"/>
      <c r="F137" s="308"/>
      <c r="G137" s="429"/>
      <c r="H137" s="429"/>
      <c r="I137" s="413"/>
      <c r="J137" s="149"/>
      <c r="K137" s="416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40"/>
      <c r="AF137" s="38"/>
      <c r="AG137" s="39"/>
      <c r="AH137" s="38"/>
      <c r="AI137" s="39"/>
      <c r="AJ137" s="39"/>
      <c r="AK137" s="410"/>
      <c r="AL137" s="40"/>
      <c r="AM137" s="40"/>
      <c r="AN137" s="117"/>
      <c r="AO137" s="117"/>
      <c r="AP137" s="117"/>
      <c r="AQ137" s="117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29"/>
      <c r="BC137" s="350"/>
      <c r="BD137" s="347"/>
      <c r="BE137" s="355"/>
      <c r="BF137" s="364"/>
      <c r="BG137" s="364"/>
      <c r="BH137" s="358"/>
      <c r="BI137" s="113"/>
      <c r="BJ137" s="361"/>
      <c r="BK137" s="22"/>
      <c r="BL137" s="22"/>
      <c r="BM137" s="22"/>
      <c r="BN137" s="22"/>
      <c r="BO137" s="23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</row>
    <row r="138" spans="1:227" s="24" customFormat="1" ht="15" customHeight="1">
      <c r="A138" s="370" t="s">
        <v>105</v>
      </c>
      <c r="B138" s="431" t="s">
        <v>1053</v>
      </c>
      <c r="C138" s="432" t="s">
        <v>721</v>
      </c>
      <c r="D138" s="323">
        <v>1</v>
      </c>
      <c r="E138" s="142" t="s">
        <v>873</v>
      </c>
      <c r="F138" s="145" t="s">
        <v>1025</v>
      </c>
      <c r="G138" s="427" t="s">
        <v>565</v>
      </c>
      <c r="H138" s="427"/>
      <c r="I138" s="411"/>
      <c r="J138" s="146" t="s">
        <v>1023</v>
      </c>
      <c r="K138" s="414">
        <f t="shared" ref="K138" si="60">IF(SUM(AI138:AI147)&gt;0,(BD138-SUM(AI138:AI147))/22,IFERROR(IF(AND(BD138&gt;=22*D138,BD138&lt;=26*D138),1*D138,IF(BD138/BE138&gt;1,1*D138+(BF138/22))+IF(BD138/BE138=1,1*D138)+IF(BD138/BE138&lt;1,IF(AND(BE138&gt;=22*D138,BE138&lt;=26*D138),BD138/22,BD138/BE138))),0))-(SUM(AG138:AG147)/22)</f>
        <v>1</v>
      </c>
      <c r="L138" s="34"/>
      <c r="M138" s="34">
        <v>2</v>
      </c>
      <c r="N138" s="34"/>
      <c r="O138" s="34">
        <v>2</v>
      </c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25"/>
      <c r="AG138" s="26"/>
      <c r="AH138" s="25"/>
      <c r="AI138" s="26"/>
      <c r="AJ138" s="26"/>
      <c r="AK138" s="408">
        <f t="shared" ref="AK138" si="61">SUM(L138:AE147,AG138:AG147,AI138:AI147,AJ138:AJ147)</f>
        <v>7</v>
      </c>
      <c r="AL138" s="26"/>
      <c r="AM138" s="26"/>
      <c r="AN138" s="115"/>
      <c r="AO138" s="115"/>
      <c r="AP138" s="115"/>
      <c r="AQ138" s="115"/>
      <c r="AR138" s="26"/>
      <c r="AS138" s="27"/>
      <c r="AT138" s="28"/>
      <c r="AU138" s="28"/>
      <c r="AV138" s="27"/>
      <c r="AW138" s="28"/>
      <c r="AX138" s="28"/>
      <c r="AY138" s="28"/>
      <c r="AZ138" s="28"/>
      <c r="BA138" s="28"/>
      <c r="BB138" s="427"/>
      <c r="BC138" s="348">
        <f>IFERROR(VLOOKUP(BB138,Segéd2!$L$2:$M$7,2,FALSE),0)</f>
        <v>0</v>
      </c>
      <c r="BD138" s="345">
        <f t="shared" ref="BD138" si="62">SUM(AK138,AL138:BA147,BC138)</f>
        <v>22</v>
      </c>
      <c r="BE138" s="351">
        <v>26</v>
      </c>
      <c r="BF138" s="362">
        <f t="shared" ref="BF138" si="63">IF(AND(BD138&gt;26,BE138&gt;=22),(BD138-26)-IF(((AK138+SUM(AS138:BA147)+BC138)-26)&gt;0,(AK138+SUM(AS138:BA147)+BC138)-26,0)+IF(AK138+BC138-26&gt;0,AK138+BC138-26,0),IF(BD138&gt;BE138,(BD138-BE138)-IF(((AK138+SUM(AS138:BA147)+BC138)-BE138)&gt;0,(AK138+SUM(AS138:BA147)+BC138)-BE138,0)+IF(AK138+BC138-BE138&gt;0,AK138+BC138-BE138,0),0))</f>
        <v>0</v>
      </c>
      <c r="BG138" s="362">
        <f t="shared" ref="BG138" si="64">SUM(AG138:AG147)</f>
        <v>0</v>
      </c>
      <c r="BH138" s="356"/>
      <c r="BI138" s="111"/>
      <c r="BJ138" s="359"/>
      <c r="BK138" s="22"/>
      <c r="BL138" s="22"/>
      <c r="BM138" s="22"/>
      <c r="BN138" s="22"/>
      <c r="BO138" s="23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</row>
    <row r="139" spans="1:227" s="24" customFormat="1" ht="15" customHeight="1">
      <c r="A139" s="371"/>
      <c r="B139" s="371"/>
      <c r="C139" s="433"/>
      <c r="D139" s="324"/>
      <c r="E139" s="143"/>
      <c r="F139" s="309" t="s">
        <v>1054</v>
      </c>
      <c r="G139" s="428"/>
      <c r="H139" s="428"/>
      <c r="I139" s="412"/>
      <c r="J139" s="147" t="s">
        <v>1027</v>
      </c>
      <c r="K139" s="415"/>
      <c r="L139" s="28"/>
      <c r="M139" s="34">
        <v>1</v>
      </c>
      <c r="N139" s="34"/>
      <c r="O139" s="34">
        <v>1</v>
      </c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2"/>
      <c r="AG139" s="28"/>
      <c r="AH139" s="32"/>
      <c r="AI139" s="28"/>
      <c r="AJ139" s="28"/>
      <c r="AK139" s="409"/>
      <c r="AL139" s="28"/>
      <c r="AM139" s="28"/>
      <c r="AN139" s="116"/>
      <c r="AO139" s="116"/>
      <c r="AP139" s="116"/>
      <c r="AQ139" s="116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428"/>
      <c r="BC139" s="349"/>
      <c r="BD139" s="346"/>
      <c r="BE139" s="354"/>
      <c r="BF139" s="363"/>
      <c r="BG139" s="363"/>
      <c r="BH139" s="357"/>
      <c r="BI139" s="112"/>
      <c r="BJ139" s="360"/>
      <c r="BK139" s="22"/>
      <c r="BL139" s="22"/>
      <c r="BM139" s="22"/>
      <c r="BN139" s="22"/>
      <c r="BO139" s="23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</row>
    <row r="140" spans="1:227" s="24" customFormat="1" ht="15" customHeight="1">
      <c r="A140" s="371"/>
      <c r="B140" s="371"/>
      <c r="C140" s="433"/>
      <c r="D140" s="324"/>
      <c r="E140" s="143"/>
      <c r="F140" s="307"/>
      <c r="G140" s="428"/>
      <c r="H140" s="428"/>
      <c r="I140" s="412"/>
      <c r="J140" s="312" t="s">
        <v>1009</v>
      </c>
      <c r="K140" s="415"/>
      <c r="L140" s="28"/>
      <c r="M140" s="34"/>
      <c r="N140" s="34"/>
      <c r="O140" s="34">
        <v>1</v>
      </c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2"/>
      <c r="AG140" s="28"/>
      <c r="AH140" s="32"/>
      <c r="AI140" s="28"/>
      <c r="AJ140" s="28"/>
      <c r="AK140" s="409"/>
      <c r="AL140" s="28"/>
      <c r="AM140" s="28"/>
      <c r="AN140" s="116"/>
      <c r="AO140" s="116"/>
      <c r="AP140" s="116"/>
      <c r="AQ140" s="116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428"/>
      <c r="BC140" s="349"/>
      <c r="BD140" s="346"/>
      <c r="BE140" s="354"/>
      <c r="BF140" s="363"/>
      <c r="BG140" s="363"/>
      <c r="BH140" s="357"/>
      <c r="BI140" s="112"/>
      <c r="BJ140" s="360"/>
      <c r="BK140" s="22"/>
      <c r="BL140" s="22"/>
      <c r="BM140" s="22"/>
      <c r="BN140" s="22"/>
      <c r="BO140" s="23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</row>
    <row r="141" spans="1:227" s="24" customFormat="1" ht="15" customHeight="1">
      <c r="A141" s="371"/>
      <c r="B141" s="371"/>
      <c r="C141" s="433"/>
      <c r="D141" s="324"/>
      <c r="E141" s="143"/>
      <c r="F141" s="307"/>
      <c r="G141" s="428"/>
      <c r="H141" s="428"/>
      <c r="I141" s="412"/>
      <c r="J141" s="147" t="s">
        <v>1065</v>
      </c>
      <c r="K141" s="415"/>
      <c r="L141" s="28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2"/>
      <c r="AG141" s="28"/>
      <c r="AH141" s="32"/>
      <c r="AI141" s="28"/>
      <c r="AJ141" s="28"/>
      <c r="AK141" s="409"/>
      <c r="AL141" s="28">
        <v>15</v>
      </c>
      <c r="AM141" s="28"/>
      <c r="AN141" s="116"/>
      <c r="AO141" s="116"/>
      <c r="AP141" s="116"/>
      <c r="AQ141" s="116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428"/>
      <c r="BC141" s="349"/>
      <c r="BD141" s="346"/>
      <c r="BE141" s="354"/>
      <c r="BF141" s="363"/>
      <c r="BG141" s="363"/>
      <c r="BH141" s="357"/>
      <c r="BI141" s="112"/>
      <c r="BJ141" s="360"/>
      <c r="BK141" s="22"/>
      <c r="BL141" s="22"/>
      <c r="BM141" s="22"/>
      <c r="BN141" s="22"/>
      <c r="BO141" s="23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</row>
    <row r="142" spans="1:227" s="24" customFormat="1" ht="15" customHeight="1">
      <c r="A142" s="371"/>
      <c r="B142" s="371"/>
      <c r="C142" s="433"/>
      <c r="D142" s="324"/>
      <c r="E142" s="143"/>
      <c r="F142" s="307"/>
      <c r="G142" s="428"/>
      <c r="H142" s="428"/>
      <c r="I142" s="412"/>
      <c r="J142" s="31"/>
      <c r="K142" s="415"/>
      <c r="L142" s="28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2"/>
      <c r="AG142" s="28"/>
      <c r="AH142" s="32"/>
      <c r="AI142" s="28"/>
      <c r="AJ142" s="28"/>
      <c r="AK142" s="409"/>
      <c r="AL142" s="28"/>
      <c r="AM142" s="28"/>
      <c r="AN142" s="116"/>
      <c r="AO142" s="116"/>
      <c r="AP142" s="116"/>
      <c r="AQ142" s="116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428"/>
      <c r="BC142" s="349"/>
      <c r="BD142" s="346"/>
      <c r="BE142" s="354"/>
      <c r="BF142" s="363"/>
      <c r="BG142" s="363"/>
      <c r="BH142" s="357"/>
      <c r="BI142" s="112"/>
      <c r="BJ142" s="360"/>
      <c r="BK142" s="22"/>
      <c r="BL142" s="22"/>
      <c r="BM142" s="22"/>
      <c r="BN142" s="22"/>
      <c r="BO142" s="23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</row>
    <row r="143" spans="1:227" s="24" customFormat="1" ht="15" customHeight="1">
      <c r="A143" s="371"/>
      <c r="B143" s="371"/>
      <c r="C143" s="433"/>
      <c r="D143" s="324"/>
      <c r="E143" s="143"/>
      <c r="F143" s="307"/>
      <c r="G143" s="428"/>
      <c r="H143" s="428"/>
      <c r="I143" s="412"/>
      <c r="J143" s="148"/>
      <c r="K143" s="415"/>
      <c r="L143" s="28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3"/>
      <c r="AG143" s="34"/>
      <c r="AH143" s="33"/>
      <c r="AI143" s="34"/>
      <c r="AJ143" s="34"/>
      <c r="AK143" s="409"/>
      <c r="AL143" s="28"/>
      <c r="AM143" s="28"/>
      <c r="AN143" s="116"/>
      <c r="AO143" s="116"/>
      <c r="AP143" s="116"/>
      <c r="AQ143" s="116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428"/>
      <c r="BC143" s="349"/>
      <c r="BD143" s="346"/>
      <c r="BE143" s="354"/>
      <c r="BF143" s="363"/>
      <c r="BG143" s="363"/>
      <c r="BH143" s="357"/>
      <c r="BI143" s="112"/>
      <c r="BJ143" s="360"/>
      <c r="BK143" s="22"/>
      <c r="BL143" s="22"/>
      <c r="BM143" s="22"/>
      <c r="BN143" s="22"/>
      <c r="BO143" s="23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</row>
    <row r="144" spans="1:227" s="24" customFormat="1" ht="15" customHeight="1">
      <c r="A144" s="371"/>
      <c r="B144" s="371"/>
      <c r="C144" s="433"/>
      <c r="D144" s="324"/>
      <c r="E144" s="143"/>
      <c r="F144" s="307"/>
      <c r="G144" s="428"/>
      <c r="H144" s="428"/>
      <c r="I144" s="412"/>
      <c r="J144" s="147"/>
      <c r="K144" s="415"/>
      <c r="L144" s="28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2"/>
      <c r="AG144" s="28"/>
      <c r="AH144" s="32"/>
      <c r="AI144" s="28"/>
      <c r="AJ144" s="28"/>
      <c r="AK144" s="409"/>
      <c r="AL144" s="28"/>
      <c r="AM144" s="28"/>
      <c r="AN144" s="116"/>
      <c r="AO144" s="116"/>
      <c r="AP144" s="116"/>
      <c r="AQ144" s="116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428"/>
      <c r="BC144" s="349"/>
      <c r="BD144" s="346"/>
      <c r="BE144" s="354"/>
      <c r="BF144" s="363"/>
      <c r="BG144" s="363"/>
      <c r="BH144" s="357"/>
      <c r="BI144" s="112"/>
      <c r="BJ144" s="360"/>
      <c r="BK144" s="22"/>
      <c r="BL144" s="22"/>
      <c r="BM144" s="22"/>
      <c r="BN144" s="22"/>
      <c r="BO144" s="23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</row>
    <row r="145" spans="1:227" s="24" customFormat="1" ht="15" customHeight="1">
      <c r="A145" s="371"/>
      <c r="B145" s="371"/>
      <c r="C145" s="433"/>
      <c r="D145" s="324"/>
      <c r="E145" s="143"/>
      <c r="F145" s="307"/>
      <c r="G145" s="428"/>
      <c r="H145" s="428"/>
      <c r="I145" s="412"/>
      <c r="J145" s="147"/>
      <c r="K145" s="415"/>
      <c r="L145" s="28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2"/>
      <c r="AG145" s="28"/>
      <c r="AH145" s="32"/>
      <c r="AI145" s="28"/>
      <c r="AJ145" s="28"/>
      <c r="AK145" s="409"/>
      <c r="AL145" s="28"/>
      <c r="AM145" s="28"/>
      <c r="AN145" s="116"/>
      <c r="AO145" s="116"/>
      <c r="AP145" s="116"/>
      <c r="AQ145" s="116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428"/>
      <c r="BC145" s="349"/>
      <c r="BD145" s="346"/>
      <c r="BE145" s="354"/>
      <c r="BF145" s="363"/>
      <c r="BG145" s="363"/>
      <c r="BH145" s="357"/>
      <c r="BI145" s="112"/>
      <c r="BJ145" s="360"/>
      <c r="BK145" s="22"/>
      <c r="BL145" s="22"/>
      <c r="BM145" s="22"/>
      <c r="BN145" s="22"/>
      <c r="BO145" s="23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</row>
    <row r="146" spans="1:227" s="24" customFormat="1" ht="15" customHeight="1">
      <c r="A146" s="371"/>
      <c r="B146" s="371"/>
      <c r="C146" s="433"/>
      <c r="D146" s="324"/>
      <c r="E146" s="143"/>
      <c r="F146" s="307"/>
      <c r="G146" s="428"/>
      <c r="H146" s="428"/>
      <c r="I146" s="412"/>
      <c r="J146" s="147"/>
      <c r="K146" s="415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32"/>
      <c r="AG146" s="28"/>
      <c r="AH146" s="32"/>
      <c r="AI146" s="28"/>
      <c r="AJ146" s="28"/>
      <c r="AK146" s="409"/>
      <c r="AL146" s="28"/>
      <c r="AM146" s="28"/>
      <c r="AN146" s="116"/>
      <c r="AO146" s="116"/>
      <c r="AP146" s="116"/>
      <c r="AQ146" s="116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428"/>
      <c r="BC146" s="349"/>
      <c r="BD146" s="346"/>
      <c r="BE146" s="354"/>
      <c r="BF146" s="363"/>
      <c r="BG146" s="363"/>
      <c r="BH146" s="357"/>
      <c r="BI146" s="112"/>
      <c r="BJ146" s="360"/>
      <c r="BK146" s="22"/>
      <c r="BL146" s="22"/>
      <c r="BM146" s="22"/>
      <c r="BN146" s="22"/>
      <c r="BO146" s="23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</row>
    <row r="147" spans="1:227" s="24" customFormat="1" ht="15.75" customHeight="1" thickBot="1">
      <c r="A147" s="372"/>
      <c r="B147" s="372"/>
      <c r="C147" s="434"/>
      <c r="D147" s="325"/>
      <c r="E147" s="144"/>
      <c r="F147" s="308"/>
      <c r="G147" s="429"/>
      <c r="H147" s="429"/>
      <c r="I147" s="413"/>
      <c r="J147" s="149"/>
      <c r="K147" s="416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40"/>
      <c r="AF147" s="38"/>
      <c r="AG147" s="39"/>
      <c r="AH147" s="38"/>
      <c r="AI147" s="39"/>
      <c r="AJ147" s="39"/>
      <c r="AK147" s="410"/>
      <c r="AL147" s="40"/>
      <c r="AM147" s="40"/>
      <c r="AN147" s="117"/>
      <c r="AO147" s="117"/>
      <c r="AP147" s="117"/>
      <c r="AQ147" s="117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29"/>
      <c r="BC147" s="350"/>
      <c r="BD147" s="347"/>
      <c r="BE147" s="355"/>
      <c r="BF147" s="364"/>
      <c r="BG147" s="364"/>
      <c r="BH147" s="358"/>
      <c r="BI147" s="113"/>
      <c r="BJ147" s="361"/>
      <c r="BK147" s="22"/>
      <c r="BL147" s="22"/>
      <c r="BM147" s="22"/>
      <c r="BN147" s="22"/>
      <c r="BO147" s="23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</row>
    <row r="148" spans="1:227" s="24" customFormat="1" ht="15" customHeight="1">
      <c r="A148" s="370" t="s">
        <v>112</v>
      </c>
      <c r="B148" s="431" t="s">
        <v>1055</v>
      </c>
      <c r="C148" s="432" t="s">
        <v>721</v>
      </c>
      <c r="D148" s="323">
        <v>1</v>
      </c>
      <c r="E148" s="142" t="s">
        <v>874</v>
      </c>
      <c r="F148" s="145" t="s">
        <v>1056</v>
      </c>
      <c r="G148" s="427" t="s">
        <v>565</v>
      </c>
      <c r="H148" s="427"/>
      <c r="I148" s="411"/>
      <c r="J148" s="146" t="s">
        <v>1056</v>
      </c>
      <c r="K148" s="414">
        <f t="shared" ref="K148" si="65">IF(SUM(AI148:AI157)&gt;0,(BD148-SUM(AI148:AI157))/22,IFERROR(IF(AND(BD148&gt;=22*D148,BD148&lt;=26*D148),1*D148,IF(BD148/BE148&gt;1,1*D148+(BF148/22))+IF(BD148/BE148=1,1*D148)+IF(BD148/BE148&lt;1,IF(AND(BE148&gt;=22*D148,BE148&lt;=26*D148),BD148/22,BD148/BE148))),0))-(SUM(AG148:AG157)/22)</f>
        <v>0.13636363636363635</v>
      </c>
      <c r="L148" s="34"/>
      <c r="M148" s="34"/>
      <c r="N148" s="34"/>
      <c r="O148" s="34"/>
      <c r="P148" s="34"/>
      <c r="Q148" s="34"/>
      <c r="R148" s="34">
        <v>1.5</v>
      </c>
      <c r="S148" s="34">
        <v>1.5</v>
      </c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25"/>
      <c r="AG148" s="26"/>
      <c r="AH148" s="25" t="s">
        <v>319</v>
      </c>
      <c r="AI148" s="26">
        <v>24</v>
      </c>
      <c r="AJ148" s="26"/>
      <c r="AK148" s="408">
        <f t="shared" ref="AK148" si="66">SUM(L148:AE157,AG148:AG157,AI148:AI157,AJ148:AJ157)</f>
        <v>27</v>
      </c>
      <c r="AL148" s="26"/>
      <c r="AM148" s="26"/>
      <c r="AN148" s="115"/>
      <c r="AO148" s="115"/>
      <c r="AP148" s="115"/>
      <c r="AQ148" s="115"/>
      <c r="AR148" s="26"/>
      <c r="AS148" s="27"/>
      <c r="AT148" s="28"/>
      <c r="AU148" s="28"/>
      <c r="AV148" s="27"/>
      <c r="AW148" s="28"/>
      <c r="AX148" s="28"/>
      <c r="AY148" s="28"/>
      <c r="AZ148" s="28"/>
      <c r="BA148" s="28"/>
      <c r="BB148" s="427"/>
      <c r="BC148" s="348">
        <f>IFERROR(VLOOKUP(BB148,Segéd2!$L$2:$M$7,2,FALSE),0)</f>
        <v>0</v>
      </c>
      <c r="BD148" s="345">
        <f t="shared" ref="BD148" si="67">SUM(AK148,AL148:BA157,BC148)</f>
        <v>27</v>
      </c>
      <c r="BE148" s="351">
        <v>26</v>
      </c>
      <c r="BF148" s="362">
        <f t="shared" ref="BF148" si="68">IF(AND(BD148&gt;26,BE148&gt;=22),(BD148-26)-IF(((AK148+SUM(AS148:BA157)+BC148)-26)&gt;0,(AK148+SUM(AS148:BA157)+BC148)-26,0)+IF(AK148+BC148-26&gt;0,AK148+BC148-26,0),IF(BD148&gt;BE148,(BD148-BE148)-IF(((AK148+SUM(AS148:BA157)+BC148)-BE148)&gt;0,(AK148+SUM(AS148:BA157)+BC148)-BE148,0)+IF(AK148+BC148-BE148&gt;0,AK148+BC148-BE148,0),0))</f>
        <v>1</v>
      </c>
      <c r="BG148" s="362">
        <f t="shared" ref="BG148" si="69">SUM(AG148:AG157)</f>
        <v>0</v>
      </c>
      <c r="BH148" s="356"/>
      <c r="BI148" s="111"/>
      <c r="BJ148" s="359"/>
      <c r="BK148" s="22"/>
      <c r="BL148" s="22"/>
      <c r="BM148" s="22"/>
      <c r="BN148" s="22"/>
      <c r="BO148" s="23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</row>
    <row r="149" spans="1:227" s="24" customFormat="1" ht="15" customHeight="1">
      <c r="A149" s="371"/>
      <c r="B149" s="371"/>
      <c r="C149" s="433"/>
      <c r="D149" s="324"/>
      <c r="E149" s="143"/>
      <c r="F149" s="307"/>
      <c r="G149" s="428"/>
      <c r="H149" s="428"/>
      <c r="I149" s="412"/>
      <c r="J149" s="147"/>
      <c r="K149" s="415"/>
      <c r="L149" s="28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2"/>
      <c r="AG149" s="28"/>
      <c r="AH149" s="32"/>
      <c r="AI149" s="28"/>
      <c r="AJ149" s="28"/>
      <c r="AK149" s="409"/>
      <c r="AL149" s="28"/>
      <c r="AM149" s="28"/>
      <c r="AN149" s="116"/>
      <c r="AO149" s="116"/>
      <c r="AP149" s="116"/>
      <c r="AQ149" s="116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428"/>
      <c r="BC149" s="349"/>
      <c r="BD149" s="346"/>
      <c r="BE149" s="354"/>
      <c r="BF149" s="363"/>
      <c r="BG149" s="363"/>
      <c r="BH149" s="357"/>
      <c r="BI149" s="112"/>
      <c r="BJ149" s="360"/>
      <c r="BK149" s="22"/>
      <c r="BL149" s="22"/>
      <c r="BM149" s="22"/>
      <c r="BN149" s="22"/>
      <c r="BO149" s="23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</row>
    <row r="150" spans="1:227" s="24" customFormat="1" ht="15" customHeight="1">
      <c r="A150" s="371"/>
      <c r="B150" s="371"/>
      <c r="C150" s="433"/>
      <c r="D150" s="324"/>
      <c r="E150" s="143"/>
      <c r="F150" s="307"/>
      <c r="G150" s="428"/>
      <c r="H150" s="428"/>
      <c r="I150" s="412"/>
      <c r="J150" s="147"/>
      <c r="K150" s="415"/>
      <c r="L150" s="28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2"/>
      <c r="AG150" s="28"/>
      <c r="AH150" s="32"/>
      <c r="AI150" s="28"/>
      <c r="AJ150" s="28"/>
      <c r="AK150" s="409"/>
      <c r="AL150" s="28"/>
      <c r="AM150" s="28"/>
      <c r="AN150" s="116"/>
      <c r="AO150" s="116"/>
      <c r="AP150" s="116"/>
      <c r="AQ150" s="116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428"/>
      <c r="BC150" s="349"/>
      <c r="BD150" s="346"/>
      <c r="BE150" s="354"/>
      <c r="BF150" s="363"/>
      <c r="BG150" s="363"/>
      <c r="BH150" s="357"/>
      <c r="BI150" s="112"/>
      <c r="BJ150" s="360"/>
      <c r="BK150" s="22"/>
      <c r="BL150" s="22"/>
      <c r="BM150" s="22"/>
      <c r="BN150" s="22"/>
      <c r="BO150" s="23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</row>
    <row r="151" spans="1:227" s="24" customFormat="1" ht="15" customHeight="1">
      <c r="A151" s="371"/>
      <c r="B151" s="371"/>
      <c r="C151" s="433"/>
      <c r="D151" s="324"/>
      <c r="E151" s="143"/>
      <c r="F151" s="307"/>
      <c r="G151" s="428"/>
      <c r="H151" s="428"/>
      <c r="I151" s="412"/>
      <c r="J151" s="147"/>
      <c r="K151" s="415"/>
      <c r="L151" s="28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2"/>
      <c r="AG151" s="28"/>
      <c r="AH151" s="32"/>
      <c r="AI151" s="28"/>
      <c r="AJ151" s="28"/>
      <c r="AK151" s="409"/>
      <c r="AL151" s="28"/>
      <c r="AM151" s="28"/>
      <c r="AN151" s="116"/>
      <c r="AO151" s="116"/>
      <c r="AP151" s="116"/>
      <c r="AQ151" s="116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428"/>
      <c r="BC151" s="349"/>
      <c r="BD151" s="346"/>
      <c r="BE151" s="354"/>
      <c r="BF151" s="363"/>
      <c r="BG151" s="363"/>
      <c r="BH151" s="357"/>
      <c r="BI151" s="112"/>
      <c r="BJ151" s="360"/>
      <c r="BK151" s="22"/>
      <c r="BL151" s="22"/>
      <c r="BM151" s="22"/>
      <c r="BN151" s="22"/>
      <c r="BO151" s="23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</row>
    <row r="152" spans="1:227" s="24" customFormat="1" ht="15" customHeight="1">
      <c r="A152" s="371"/>
      <c r="B152" s="371"/>
      <c r="C152" s="433"/>
      <c r="D152" s="324"/>
      <c r="E152" s="143"/>
      <c r="F152" s="307"/>
      <c r="G152" s="428"/>
      <c r="H152" s="428"/>
      <c r="I152" s="412"/>
      <c r="J152" s="31"/>
      <c r="K152" s="415"/>
      <c r="L152" s="28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2"/>
      <c r="AG152" s="28"/>
      <c r="AH152" s="32"/>
      <c r="AI152" s="28"/>
      <c r="AJ152" s="28"/>
      <c r="AK152" s="409"/>
      <c r="AL152" s="28"/>
      <c r="AM152" s="28"/>
      <c r="AN152" s="116"/>
      <c r="AO152" s="116"/>
      <c r="AP152" s="116"/>
      <c r="AQ152" s="116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428"/>
      <c r="BC152" s="349"/>
      <c r="BD152" s="346"/>
      <c r="BE152" s="354"/>
      <c r="BF152" s="363"/>
      <c r="BG152" s="363"/>
      <c r="BH152" s="357"/>
      <c r="BI152" s="112"/>
      <c r="BJ152" s="360"/>
      <c r="BK152" s="22"/>
      <c r="BL152" s="22"/>
      <c r="BM152" s="22"/>
      <c r="BN152" s="22"/>
      <c r="BO152" s="23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</row>
    <row r="153" spans="1:227" s="24" customFormat="1" ht="15" customHeight="1">
      <c r="A153" s="371"/>
      <c r="B153" s="371"/>
      <c r="C153" s="433"/>
      <c r="D153" s="324"/>
      <c r="E153" s="143"/>
      <c r="F153" s="307"/>
      <c r="G153" s="428"/>
      <c r="H153" s="428"/>
      <c r="I153" s="412"/>
      <c r="J153" s="148"/>
      <c r="K153" s="415"/>
      <c r="L153" s="28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3"/>
      <c r="AG153" s="34"/>
      <c r="AH153" s="33"/>
      <c r="AI153" s="34"/>
      <c r="AJ153" s="34"/>
      <c r="AK153" s="409"/>
      <c r="AL153" s="28"/>
      <c r="AM153" s="28"/>
      <c r="AN153" s="116"/>
      <c r="AO153" s="116"/>
      <c r="AP153" s="116"/>
      <c r="AQ153" s="116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428"/>
      <c r="BC153" s="349"/>
      <c r="BD153" s="346"/>
      <c r="BE153" s="354"/>
      <c r="BF153" s="363"/>
      <c r="BG153" s="363"/>
      <c r="BH153" s="357"/>
      <c r="BI153" s="112"/>
      <c r="BJ153" s="360"/>
      <c r="BK153" s="22"/>
      <c r="BL153" s="22"/>
      <c r="BM153" s="22"/>
      <c r="BN153" s="22"/>
      <c r="BO153" s="23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</row>
    <row r="154" spans="1:227" s="24" customFormat="1" ht="15" customHeight="1">
      <c r="A154" s="371"/>
      <c r="B154" s="371"/>
      <c r="C154" s="433"/>
      <c r="D154" s="324"/>
      <c r="E154" s="143"/>
      <c r="F154" s="307"/>
      <c r="G154" s="428"/>
      <c r="H154" s="428"/>
      <c r="I154" s="412"/>
      <c r="J154" s="147"/>
      <c r="K154" s="415"/>
      <c r="L154" s="28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2"/>
      <c r="AG154" s="28"/>
      <c r="AH154" s="32"/>
      <c r="AI154" s="28"/>
      <c r="AJ154" s="28"/>
      <c r="AK154" s="409"/>
      <c r="AL154" s="28"/>
      <c r="AM154" s="28"/>
      <c r="AN154" s="116"/>
      <c r="AO154" s="116"/>
      <c r="AP154" s="116"/>
      <c r="AQ154" s="116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428"/>
      <c r="BC154" s="349"/>
      <c r="BD154" s="346"/>
      <c r="BE154" s="354"/>
      <c r="BF154" s="363"/>
      <c r="BG154" s="363"/>
      <c r="BH154" s="357"/>
      <c r="BI154" s="112"/>
      <c r="BJ154" s="360"/>
      <c r="BK154" s="22"/>
      <c r="BL154" s="22"/>
      <c r="BM154" s="22"/>
      <c r="BN154" s="22"/>
      <c r="BO154" s="23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</row>
    <row r="155" spans="1:227" s="24" customFormat="1" ht="15" customHeight="1">
      <c r="A155" s="371"/>
      <c r="B155" s="371"/>
      <c r="C155" s="433"/>
      <c r="D155" s="324"/>
      <c r="E155" s="143"/>
      <c r="F155" s="307"/>
      <c r="G155" s="428"/>
      <c r="H155" s="428"/>
      <c r="I155" s="412"/>
      <c r="J155" s="147"/>
      <c r="K155" s="415"/>
      <c r="L155" s="28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2"/>
      <c r="AG155" s="28"/>
      <c r="AH155" s="32"/>
      <c r="AI155" s="28"/>
      <c r="AJ155" s="28"/>
      <c r="AK155" s="409"/>
      <c r="AL155" s="28"/>
      <c r="AM155" s="28"/>
      <c r="AN155" s="116"/>
      <c r="AO155" s="116"/>
      <c r="AP155" s="116"/>
      <c r="AQ155" s="116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428"/>
      <c r="BC155" s="349"/>
      <c r="BD155" s="346"/>
      <c r="BE155" s="354"/>
      <c r="BF155" s="363"/>
      <c r="BG155" s="363"/>
      <c r="BH155" s="357"/>
      <c r="BI155" s="112"/>
      <c r="BJ155" s="360"/>
      <c r="BK155" s="22"/>
      <c r="BL155" s="22"/>
      <c r="BM155" s="22"/>
      <c r="BN155" s="22"/>
      <c r="BO155" s="23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</row>
    <row r="156" spans="1:227" s="24" customFormat="1" ht="15" customHeight="1">
      <c r="A156" s="371"/>
      <c r="B156" s="371"/>
      <c r="C156" s="433"/>
      <c r="D156" s="324"/>
      <c r="E156" s="143"/>
      <c r="F156" s="307"/>
      <c r="G156" s="428"/>
      <c r="H156" s="428"/>
      <c r="I156" s="412"/>
      <c r="J156" s="147"/>
      <c r="K156" s="415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32"/>
      <c r="AG156" s="28"/>
      <c r="AH156" s="32"/>
      <c r="AI156" s="28"/>
      <c r="AJ156" s="28"/>
      <c r="AK156" s="409"/>
      <c r="AL156" s="28"/>
      <c r="AM156" s="28"/>
      <c r="AN156" s="116"/>
      <c r="AO156" s="116"/>
      <c r="AP156" s="116"/>
      <c r="AQ156" s="116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428"/>
      <c r="BC156" s="349"/>
      <c r="BD156" s="346"/>
      <c r="BE156" s="354"/>
      <c r="BF156" s="363"/>
      <c r="BG156" s="363"/>
      <c r="BH156" s="357"/>
      <c r="BI156" s="112"/>
      <c r="BJ156" s="360"/>
      <c r="BK156" s="22"/>
      <c r="BL156" s="22"/>
      <c r="BM156" s="22"/>
      <c r="BN156" s="22"/>
      <c r="BO156" s="23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</row>
    <row r="157" spans="1:227" s="24" customFormat="1" ht="15.75" customHeight="1" thickBot="1">
      <c r="A157" s="372"/>
      <c r="B157" s="372"/>
      <c r="C157" s="434"/>
      <c r="D157" s="325"/>
      <c r="E157" s="144"/>
      <c r="F157" s="308"/>
      <c r="G157" s="429"/>
      <c r="H157" s="429"/>
      <c r="I157" s="413"/>
      <c r="J157" s="149"/>
      <c r="K157" s="416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40"/>
      <c r="AF157" s="38"/>
      <c r="AG157" s="39"/>
      <c r="AH157" s="38"/>
      <c r="AI157" s="39"/>
      <c r="AJ157" s="39"/>
      <c r="AK157" s="410"/>
      <c r="AL157" s="40"/>
      <c r="AM157" s="40"/>
      <c r="AN157" s="117"/>
      <c r="AO157" s="117"/>
      <c r="AP157" s="117"/>
      <c r="AQ157" s="117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29"/>
      <c r="BC157" s="350"/>
      <c r="BD157" s="347"/>
      <c r="BE157" s="355"/>
      <c r="BF157" s="364"/>
      <c r="BG157" s="364"/>
      <c r="BH157" s="358"/>
      <c r="BI157" s="113"/>
      <c r="BJ157" s="361"/>
      <c r="BK157" s="22"/>
      <c r="BL157" s="22"/>
      <c r="BM157" s="22"/>
      <c r="BN157" s="22"/>
      <c r="BO157" s="23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</row>
    <row r="158" spans="1:227" s="24" customFormat="1" ht="15" customHeight="1">
      <c r="A158" s="370" t="s">
        <v>118</v>
      </c>
      <c r="B158" s="431" t="s">
        <v>1057</v>
      </c>
      <c r="C158" s="432" t="s">
        <v>721</v>
      </c>
      <c r="D158" s="323">
        <v>1</v>
      </c>
      <c r="E158" s="142" t="s">
        <v>874</v>
      </c>
      <c r="F158" s="145" t="s">
        <v>1058</v>
      </c>
      <c r="G158" s="427" t="s">
        <v>566</v>
      </c>
      <c r="H158" s="427"/>
      <c r="I158" s="411"/>
      <c r="J158" s="146" t="s">
        <v>1060</v>
      </c>
      <c r="K158" s="414">
        <f t="shared" ref="K158" si="70">IF(SUM(AI158:AI167)&gt;0,(BD158-SUM(AI158:AI167))/22,IFERROR(IF(AND(BD158&gt;=22*D158,BD158&lt;=26*D158),1*D158,IF(BD158/BE158&gt;1,1*D158+(BF158/22))+IF(BD158/BE158=1,1*D158)+IF(BD158/BE158&lt;1,IF(AND(BE158&gt;=22*D158,BE158&lt;=26*D158),BD158/22,BD158/BE158))),0))-(SUM(AG158:AG167)/22)</f>
        <v>0.31818181818181818</v>
      </c>
      <c r="L158" s="34"/>
      <c r="M158" s="34"/>
      <c r="N158" s="34"/>
      <c r="O158" s="34"/>
      <c r="P158" s="34">
        <v>1</v>
      </c>
      <c r="Q158" s="34">
        <v>1</v>
      </c>
      <c r="R158" s="34">
        <v>1</v>
      </c>
      <c r="S158" s="34">
        <v>1</v>
      </c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25"/>
      <c r="AG158" s="26"/>
      <c r="AH158" s="25" t="s">
        <v>1061</v>
      </c>
      <c r="AI158" s="26">
        <v>19</v>
      </c>
      <c r="AJ158" s="26"/>
      <c r="AK158" s="408">
        <f t="shared" ref="AK158" si="71">SUM(L158:AE167,AG158:AG167,AI158:AI167,AJ158:AJ167)</f>
        <v>26</v>
      </c>
      <c r="AL158" s="26"/>
      <c r="AM158" s="26"/>
      <c r="AN158" s="115"/>
      <c r="AO158" s="115"/>
      <c r="AP158" s="115"/>
      <c r="AQ158" s="115"/>
      <c r="AR158" s="26"/>
      <c r="AS158" s="27"/>
      <c r="AT158" s="28"/>
      <c r="AU158" s="28"/>
      <c r="AV158" s="27"/>
      <c r="AW158" s="28"/>
      <c r="AX158" s="28"/>
      <c r="AY158" s="28"/>
      <c r="AZ158" s="28"/>
      <c r="BA158" s="28"/>
      <c r="BB158" s="427"/>
      <c r="BC158" s="348">
        <f>IFERROR(VLOOKUP(BB158,Segéd2!$L$2:$M$7,2,FALSE),0)</f>
        <v>0</v>
      </c>
      <c r="BD158" s="345">
        <f t="shared" ref="BD158" si="72">SUM(AK158,AL158:BA167,BC158)</f>
        <v>26</v>
      </c>
      <c r="BE158" s="351">
        <v>26</v>
      </c>
      <c r="BF158" s="362">
        <f t="shared" ref="BF158" si="73">IF(AND(BD158&gt;26,BE158&gt;=22),(BD158-26)-IF(((AK158+SUM(AS158:BA167)+BC158)-26)&gt;0,(AK158+SUM(AS158:BA167)+BC158)-26,0)+IF(AK158+BC158-26&gt;0,AK158+BC158-26,0),IF(BD158&gt;BE158,(BD158-BE158)-IF(((AK158+SUM(AS158:BA167)+BC158)-BE158)&gt;0,(AK158+SUM(AS158:BA167)+BC158)-BE158,0)+IF(AK158+BC158-BE158&gt;0,AK158+BC158-BE158,0),0))</f>
        <v>0</v>
      </c>
      <c r="BG158" s="362">
        <f t="shared" ref="BG158" si="74">SUM(AG158:AG167)</f>
        <v>0</v>
      </c>
      <c r="BH158" s="356"/>
      <c r="BI158" s="111"/>
      <c r="BJ158" s="359"/>
      <c r="BK158" s="22"/>
      <c r="BL158" s="22"/>
      <c r="BM158" s="22"/>
      <c r="BN158" s="22"/>
      <c r="BO158" s="23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</row>
    <row r="159" spans="1:227" s="24" customFormat="1" ht="15" customHeight="1">
      <c r="A159" s="371"/>
      <c r="B159" s="371"/>
      <c r="C159" s="433"/>
      <c r="D159" s="324"/>
      <c r="E159" s="143" t="s">
        <v>873</v>
      </c>
      <c r="F159" s="309" t="s">
        <v>1059</v>
      </c>
      <c r="G159" s="428"/>
      <c r="H159" s="428"/>
      <c r="I159" s="412"/>
      <c r="J159" s="147" t="s">
        <v>1058</v>
      </c>
      <c r="K159" s="415"/>
      <c r="L159" s="28"/>
      <c r="M159" s="34"/>
      <c r="N159" s="34"/>
      <c r="O159" s="34"/>
      <c r="P159" s="34"/>
      <c r="Q159" s="34"/>
      <c r="R159" s="34">
        <v>1.5</v>
      </c>
      <c r="S159" s="34">
        <v>1.5</v>
      </c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2"/>
      <c r="AG159" s="28"/>
      <c r="AH159" s="32"/>
      <c r="AI159" s="28"/>
      <c r="AJ159" s="28"/>
      <c r="AK159" s="409"/>
      <c r="AL159" s="28"/>
      <c r="AM159" s="28"/>
      <c r="AN159" s="116"/>
      <c r="AO159" s="116"/>
      <c r="AP159" s="116"/>
      <c r="AQ159" s="116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428"/>
      <c r="BC159" s="349"/>
      <c r="BD159" s="346"/>
      <c r="BE159" s="354"/>
      <c r="BF159" s="363"/>
      <c r="BG159" s="363"/>
      <c r="BH159" s="357"/>
      <c r="BI159" s="112"/>
      <c r="BJ159" s="360"/>
      <c r="BK159" s="22"/>
      <c r="BL159" s="22"/>
      <c r="BM159" s="22"/>
      <c r="BN159" s="22"/>
      <c r="BO159" s="23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</row>
    <row r="160" spans="1:227" s="24" customFormat="1" ht="15" customHeight="1">
      <c r="A160" s="371"/>
      <c r="B160" s="371"/>
      <c r="C160" s="433"/>
      <c r="D160" s="324"/>
      <c r="E160" s="143"/>
      <c r="F160" s="307"/>
      <c r="G160" s="428"/>
      <c r="H160" s="428"/>
      <c r="I160" s="412"/>
      <c r="J160" s="147"/>
      <c r="K160" s="415"/>
      <c r="L160" s="28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2"/>
      <c r="AG160" s="28"/>
      <c r="AH160" s="32"/>
      <c r="AI160" s="28"/>
      <c r="AJ160" s="28"/>
      <c r="AK160" s="409"/>
      <c r="AL160" s="28"/>
      <c r="AM160" s="28"/>
      <c r="AN160" s="116"/>
      <c r="AO160" s="116"/>
      <c r="AP160" s="116"/>
      <c r="AQ160" s="116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428"/>
      <c r="BC160" s="349"/>
      <c r="BD160" s="346"/>
      <c r="BE160" s="354"/>
      <c r="BF160" s="363"/>
      <c r="BG160" s="363"/>
      <c r="BH160" s="357"/>
      <c r="BI160" s="112"/>
      <c r="BJ160" s="360"/>
      <c r="BK160" s="22"/>
      <c r="BL160" s="22"/>
      <c r="BM160" s="22"/>
      <c r="BN160" s="22"/>
      <c r="BO160" s="23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</row>
    <row r="161" spans="1:227" s="24" customFormat="1" ht="15" customHeight="1">
      <c r="A161" s="371"/>
      <c r="B161" s="371"/>
      <c r="C161" s="433"/>
      <c r="D161" s="324"/>
      <c r="E161" s="143"/>
      <c r="F161" s="307"/>
      <c r="G161" s="428"/>
      <c r="H161" s="428"/>
      <c r="I161" s="412"/>
      <c r="J161" s="147"/>
      <c r="K161" s="415"/>
      <c r="L161" s="28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2"/>
      <c r="AG161" s="28"/>
      <c r="AH161" s="32"/>
      <c r="AI161" s="28"/>
      <c r="AJ161" s="28"/>
      <c r="AK161" s="409"/>
      <c r="AL161" s="28"/>
      <c r="AM161" s="28"/>
      <c r="AN161" s="116"/>
      <c r="AO161" s="116"/>
      <c r="AP161" s="116"/>
      <c r="AQ161" s="116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428"/>
      <c r="BC161" s="349"/>
      <c r="BD161" s="346"/>
      <c r="BE161" s="354"/>
      <c r="BF161" s="363"/>
      <c r="BG161" s="363"/>
      <c r="BH161" s="357"/>
      <c r="BI161" s="112"/>
      <c r="BJ161" s="360"/>
      <c r="BK161" s="22"/>
      <c r="BL161" s="22"/>
      <c r="BM161" s="22"/>
      <c r="BN161" s="22"/>
      <c r="BO161" s="23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</row>
    <row r="162" spans="1:227" s="24" customFormat="1" ht="15" customHeight="1">
      <c r="A162" s="371"/>
      <c r="B162" s="371"/>
      <c r="C162" s="433"/>
      <c r="D162" s="324"/>
      <c r="E162" s="143"/>
      <c r="F162" s="307"/>
      <c r="G162" s="428"/>
      <c r="H162" s="428"/>
      <c r="I162" s="412"/>
      <c r="J162" s="31"/>
      <c r="K162" s="415"/>
      <c r="L162" s="28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2"/>
      <c r="AG162" s="28"/>
      <c r="AH162" s="32"/>
      <c r="AI162" s="28"/>
      <c r="AJ162" s="28"/>
      <c r="AK162" s="409"/>
      <c r="AL162" s="28"/>
      <c r="AM162" s="28"/>
      <c r="AN162" s="116"/>
      <c r="AO162" s="116"/>
      <c r="AP162" s="116"/>
      <c r="AQ162" s="116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428"/>
      <c r="BC162" s="349"/>
      <c r="BD162" s="346"/>
      <c r="BE162" s="354"/>
      <c r="BF162" s="363"/>
      <c r="BG162" s="363"/>
      <c r="BH162" s="357"/>
      <c r="BI162" s="112"/>
      <c r="BJ162" s="360"/>
      <c r="BK162" s="22"/>
      <c r="BL162" s="22"/>
      <c r="BM162" s="22"/>
      <c r="BN162" s="22"/>
      <c r="BO162" s="23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</row>
    <row r="163" spans="1:227" s="24" customFormat="1" ht="15" customHeight="1">
      <c r="A163" s="371"/>
      <c r="B163" s="371"/>
      <c r="C163" s="433"/>
      <c r="D163" s="324"/>
      <c r="E163" s="143"/>
      <c r="F163" s="307"/>
      <c r="G163" s="428"/>
      <c r="H163" s="428"/>
      <c r="I163" s="412"/>
      <c r="J163" s="148"/>
      <c r="K163" s="415"/>
      <c r="L163" s="28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3"/>
      <c r="AG163" s="34"/>
      <c r="AH163" s="33"/>
      <c r="AI163" s="34"/>
      <c r="AJ163" s="34"/>
      <c r="AK163" s="409"/>
      <c r="AL163" s="28"/>
      <c r="AM163" s="28"/>
      <c r="AN163" s="116"/>
      <c r="AO163" s="116"/>
      <c r="AP163" s="116"/>
      <c r="AQ163" s="116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428"/>
      <c r="BC163" s="349"/>
      <c r="BD163" s="346"/>
      <c r="BE163" s="354"/>
      <c r="BF163" s="363"/>
      <c r="BG163" s="363"/>
      <c r="BH163" s="357"/>
      <c r="BI163" s="112"/>
      <c r="BJ163" s="360"/>
      <c r="BK163" s="22"/>
      <c r="BL163" s="22"/>
      <c r="BM163" s="22"/>
      <c r="BN163" s="22"/>
      <c r="BO163" s="23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</row>
    <row r="164" spans="1:227" s="24" customFormat="1" ht="15" customHeight="1">
      <c r="A164" s="371"/>
      <c r="B164" s="371"/>
      <c r="C164" s="433"/>
      <c r="D164" s="324"/>
      <c r="E164" s="143"/>
      <c r="F164" s="307"/>
      <c r="G164" s="428"/>
      <c r="H164" s="428"/>
      <c r="I164" s="412"/>
      <c r="J164" s="147"/>
      <c r="K164" s="415"/>
      <c r="L164" s="28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2"/>
      <c r="AG164" s="28"/>
      <c r="AH164" s="32"/>
      <c r="AI164" s="28"/>
      <c r="AJ164" s="28"/>
      <c r="AK164" s="409"/>
      <c r="AL164" s="28"/>
      <c r="AM164" s="28"/>
      <c r="AN164" s="116"/>
      <c r="AO164" s="116"/>
      <c r="AP164" s="116"/>
      <c r="AQ164" s="116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428"/>
      <c r="BC164" s="349"/>
      <c r="BD164" s="346"/>
      <c r="BE164" s="354"/>
      <c r="BF164" s="363"/>
      <c r="BG164" s="363"/>
      <c r="BH164" s="357"/>
      <c r="BI164" s="112"/>
      <c r="BJ164" s="360"/>
      <c r="BK164" s="22"/>
      <c r="BL164" s="22"/>
      <c r="BM164" s="22"/>
      <c r="BN164" s="22"/>
      <c r="BO164" s="23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</row>
    <row r="165" spans="1:227" s="24" customFormat="1" ht="15" customHeight="1">
      <c r="A165" s="371"/>
      <c r="B165" s="371"/>
      <c r="C165" s="433"/>
      <c r="D165" s="324"/>
      <c r="E165" s="143"/>
      <c r="F165" s="307"/>
      <c r="G165" s="428"/>
      <c r="H165" s="428"/>
      <c r="I165" s="412"/>
      <c r="J165" s="147"/>
      <c r="K165" s="415"/>
      <c r="L165" s="28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2"/>
      <c r="AG165" s="28"/>
      <c r="AH165" s="32"/>
      <c r="AI165" s="28"/>
      <c r="AJ165" s="28"/>
      <c r="AK165" s="409"/>
      <c r="AL165" s="28"/>
      <c r="AM165" s="28"/>
      <c r="AN165" s="116"/>
      <c r="AO165" s="116"/>
      <c r="AP165" s="116"/>
      <c r="AQ165" s="116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428"/>
      <c r="BC165" s="349"/>
      <c r="BD165" s="346"/>
      <c r="BE165" s="354"/>
      <c r="BF165" s="363"/>
      <c r="BG165" s="363"/>
      <c r="BH165" s="357"/>
      <c r="BI165" s="112"/>
      <c r="BJ165" s="360"/>
      <c r="BK165" s="22"/>
      <c r="BL165" s="22"/>
      <c r="BM165" s="22"/>
      <c r="BN165" s="22"/>
      <c r="BO165" s="23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</row>
    <row r="166" spans="1:227" s="24" customFormat="1" ht="15" customHeight="1">
      <c r="A166" s="371"/>
      <c r="B166" s="371"/>
      <c r="C166" s="433"/>
      <c r="D166" s="324"/>
      <c r="E166" s="143"/>
      <c r="F166" s="307"/>
      <c r="G166" s="428"/>
      <c r="H166" s="428"/>
      <c r="I166" s="412"/>
      <c r="J166" s="147"/>
      <c r="K166" s="415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32"/>
      <c r="AG166" s="28"/>
      <c r="AH166" s="32"/>
      <c r="AI166" s="28"/>
      <c r="AJ166" s="28"/>
      <c r="AK166" s="409"/>
      <c r="AL166" s="28"/>
      <c r="AM166" s="28"/>
      <c r="AN166" s="116"/>
      <c r="AO166" s="116"/>
      <c r="AP166" s="116"/>
      <c r="AQ166" s="116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428"/>
      <c r="BC166" s="349"/>
      <c r="BD166" s="346"/>
      <c r="BE166" s="354"/>
      <c r="BF166" s="363"/>
      <c r="BG166" s="363"/>
      <c r="BH166" s="357"/>
      <c r="BI166" s="112"/>
      <c r="BJ166" s="360"/>
      <c r="BK166" s="22"/>
      <c r="BL166" s="22"/>
      <c r="BM166" s="22"/>
      <c r="BN166" s="22"/>
      <c r="BO166" s="23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</row>
    <row r="167" spans="1:227" s="24" customFormat="1" ht="15.75" customHeight="1" thickBot="1">
      <c r="A167" s="372"/>
      <c r="B167" s="372"/>
      <c r="C167" s="434"/>
      <c r="D167" s="325"/>
      <c r="E167" s="144"/>
      <c r="F167" s="308"/>
      <c r="G167" s="429"/>
      <c r="H167" s="429"/>
      <c r="I167" s="413"/>
      <c r="J167" s="149"/>
      <c r="K167" s="416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40"/>
      <c r="AF167" s="38"/>
      <c r="AG167" s="39"/>
      <c r="AH167" s="38"/>
      <c r="AI167" s="39"/>
      <c r="AJ167" s="39"/>
      <c r="AK167" s="410"/>
      <c r="AL167" s="40"/>
      <c r="AM167" s="40"/>
      <c r="AN167" s="117"/>
      <c r="AO167" s="117"/>
      <c r="AP167" s="117"/>
      <c r="AQ167" s="117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29"/>
      <c r="BC167" s="350"/>
      <c r="BD167" s="347"/>
      <c r="BE167" s="355"/>
      <c r="BF167" s="364"/>
      <c r="BG167" s="364"/>
      <c r="BH167" s="358"/>
      <c r="BI167" s="113"/>
      <c r="BJ167" s="361"/>
      <c r="BK167" s="22"/>
      <c r="BL167" s="22"/>
      <c r="BM167" s="22"/>
      <c r="BN167" s="22"/>
      <c r="BO167" s="23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</row>
    <row r="168" spans="1:227" s="24" customFormat="1" ht="15" customHeight="1">
      <c r="A168" s="370" t="s">
        <v>124</v>
      </c>
      <c r="B168" s="431" t="s">
        <v>1062</v>
      </c>
      <c r="C168" s="432" t="s">
        <v>721</v>
      </c>
      <c r="D168" s="323">
        <v>1</v>
      </c>
      <c r="E168" s="142" t="s">
        <v>873</v>
      </c>
      <c r="F168" s="145" t="s">
        <v>1025</v>
      </c>
      <c r="G168" s="427" t="s">
        <v>565</v>
      </c>
      <c r="H168" s="427"/>
      <c r="I168" s="411" t="s">
        <v>14</v>
      </c>
      <c r="J168" s="146" t="s">
        <v>1017</v>
      </c>
      <c r="K168" s="414">
        <f t="shared" ref="K168" si="75">IF(SUM(AI168:AI177)&gt;0,(BD168-SUM(AI168:AI177))/22,IFERROR(IF(AND(BD168&gt;=22*D168,BD168&lt;=26*D168),1*D168,IF(BD168/BE168&gt;1,1*D168+(BF168/22))+IF(BD168/BE168=1,1*D168)+IF(BD168/BE168&lt;1,IF(AND(BE168&gt;=22*D168,BE168&lt;=26*D168),BD168/22,BD168/BE168))),0))-(SUM(AG168:AG177)/22)</f>
        <v>1</v>
      </c>
      <c r="L168" s="34"/>
      <c r="M168" s="34"/>
      <c r="N168" s="34"/>
      <c r="O168" s="34">
        <v>7.5</v>
      </c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25"/>
      <c r="AG168" s="26"/>
      <c r="AH168" s="25"/>
      <c r="AI168" s="26"/>
      <c r="AJ168" s="26"/>
      <c r="AK168" s="408">
        <f t="shared" ref="AK168" si="76">SUM(L168:AE177,AG168:AG177,AI168:AI177,AJ168:AJ177)</f>
        <v>18</v>
      </c>
      <c r="AL168" s="26"/>
      <c r="AM168" s="26"/>
      <c r="AN168" s="115">
        <v>2</v>
      </c>
      <c r="AO168" s="115"/>
      <c r="AP168" s="115"/>
      <c r="AQ168" s="115"/>
      <c r="AR168" s="26"/>
      <c r="AS168" s="27"/>
      <c r="AT168" s="28"/>
      <c r="AU168" s="28"/>
      <c r="AV168" s="27"/>
      <c r="AW168" s="28"/>
      <c r="AX168" s="28"/>
      <c r="AY168" s="28"/>
      <c r="AZ168" s="28"/>
      <c r="BA168" s="28"/>
      <c r="BB168" s="427" t="s">
        <v>570</v>
      </c>
      <c r="BC168" s="348">
        <f>IFERROR(VLOOKUP(BB168,Segéd2!$L$2:$M$7,2,FALSE),0)</f>
        <v>2</v>
      </c>
      <c r="BD168" s="345">
        <f t="shared" ref="BD168" si="77">SUM(AK168,AL168:BA177,BC168)</f>
        <v>22</v>
      </c>
      <c r="BE168" s="351">
        <v>26</v>
      </c>
      <c r="BF168" s="362">
        <f t="shared" ref="BF168" si="78">IF(AND(BD168&gt;26,BE168&gt;=22),(BD168-26)-IF(((AK168+SUM(AS168:BA177)+BC168)-26)&gt;0,(AK168+SUM(AS168:BA177)+BC168)-26,0)+IF(AK168+BC168-26&gt;0,AK168+BC168-26,0),IF(BD168&gt;BE168,(BD168-BE168)-IF(((AK168+SUM(AS168:BA177)+BC168)-BE168)&gt;0,(AK168+SUM(AS168:BA177)+BC168)-BE168,0)+IF(AK168+BC168-BE168&gt;0,AK168+BC168-BE168,0),0))</f>
        <v>0</v>
      </c>
      <c r="BG168" s="362">
        <f t="shared" ref="BG168" si="79">SUM(AG168:AG177)</f>
        <v>0</v>
      </c>
      <c r="BH168" s="356"/>
      <c r="BI168" s="111"/>
      <c r="BJ168" s="359"/>
      <c r="BK168" s="22"/>
      <c r="BL168" s="22"/>
      <c r="BM168" s="22"/>
      <c r="BN168" s="22"/>
      <c r="BO168" s="23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</row>
    <row r="169" spans="1:227" s="24" customFormat="1" ht="15" customHeight="1">
      <c r="A169" s="371"/>
      <c r="B169" s="371"/>
      <c r="C169" s="433"/>
      <c r="D169" s="324"/>
      <c r="E169" s="143"/>
      <c r="F169" s="307"/>
      <c r="G169" s="428"/>
      <c r="H169" s="428"/>
      <c r="I169" s="412"/>
      <c r="J169" s="147" t="s">
        <v>1030</v>
      </c>
      <c r="K169" s="415"/>
      <c r="L169" s="28"/>
      <c r="M169" s="34"/>
      <c r="N169" s="34"/>
      <c r="O169" s="34">
        <v>4.5</v>
      </c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2"/>
      <c r="AG169" s="28"/>
      <c r="AH169" s="32"/>
      <c r="AI169" s="28"/>
      <c r="AJ169" s="28"/>
      <c r="AK169" s="409"/>
      <c r="AL169" s="28"/>
      <c r="AM169" s="28"/>
      <c r="AN169" s="116"/>
      <c r="AO169" s="116"/>
      <c r="AP169" s="116"/>
      <c r="AQ169" s="116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428"/>
      <c r="BC169" s="349"/>
      <c r="BD169" s="346"/>
      <c r="BE169" s="354"/>
      <c r="BF169" s="363"/>
      <c r="BG169" s="363"/>
      <c r="BH169" s="357"/>
      <c r="BI169" s="112"/>
      <c r="BJ169" s="360"/>
      <c r="BK169" s="22"/>
      <c r="BL169" s="22"/>
      <c r="BM169" s="22"/>
      <c r="BN169" s="22"/>
      <c r="BO169" s="23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</row>
    <row r="170" spans="1:227" s="24" customFormat="1" ht="15" customHeight="1">
      <c r="A170" s="371"/>
      <c r="B170" s="371"/>
      <c r="C170" s="433"/>
      <c r="D170" s="324"/>
      <c r="E170" s="143"/>
      <c r="F170" s="307"/>
      <c r="G170" s="428"/>
      <c r="H170" s="428"/>
      <c r="I170" s="412"/>
      <c r="J170" s="147" t="s">
        <v>1035</v>
      </c>
      <c r="K170" s="415"/>
      <c r="L170" s="28"/>
      <c r="M170" s="34"/>
      <c r="N170" s="34"/>
      <c r="O170" s="34">
        <v>1</v>
      </c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2"/>
      <c r="AG170" s="28"/>
      <c r="AH170" s="32"/>
      <c r="AI170" s="28"/>
      <c r="AJ170" s="28"/>
      <c r="AK170" s="409"/>
      <c r="AL170" s="28"/>
      <c r="AM170" s="28"/>
      <c r="AN170" s="116"/>
      <c r="AO170" s="116"/>
      <c r="AP170" s="116"/>
      <c r="AQ170" s="116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428"/>
      <c r="BC170" s="349"/>
      <c r="BD170" s="346"/>
      <c r="BE170" s="354"/>
      <c r="BF170" s="363"/>
      <c r="BG170" s="363"/>
      <c r="BH170" s="357"/>
      <c r="BI170" s="112"/>
      <c r="BJ170" s="360"/>
      <c r="BK170" s="22"/>
      <c r="BL170" s="22"/>
      <c r="BM170" s="22"/>
      <c r="BN170" s="22"/>
      <c r="BO170" s="23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</row>
    <row r="171" spans="1:227" s="24" customFormat="1" ht="15" customHeight="1">
      <c r="A171" s="371"/>
      <c r="B171" s="371"/>
      <c r="C171" s="433"/>
      <c r="D171" s="324"/>
      <c r="E171" s="143"/>
      <c r="F171" s="307"/>
      <c r="G171" s="428"/>
      <c r="H171" s="428"/>
      <c r="I171" s="412"/>
      <c r="J171" s="148" t="s">
        <v>1032</v>
      </c>
      <c r="K171" s="415"/>
      <c r="L171" s="28"/>
      <c r="M171" s="34"/>
      <c r="N171" s="34"/>
      <c r="O171" s="34">
        <v>5</v>
      </c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2"/>
      <c r="AG171" s="28"/>
      <c r="AH171" s="32"/>
      <c r="AI171" s="28"/>
      <c r="AJ171" s="28"/>
      <c r="AK171" s="409"/>
      <c r="AL171" s="28"/>
      <c r="AM171" s="28"/>
      <c r="AN171" s="116"/>
      <c r="AO171" s="116"/>
      <c r="AP171" s="116"/>
      <c r="AQ171" s="116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428"/>
      <c r="BC171" s="349"/>
      <c r="BD171" s="346"/>
      <c r="BE171" s="354"/>
      <c r="BF171" s="363"/>
      <c r="BG171" s="363"/>
      <c r="BH171" s="357"/>
      <c r="BI171" s="112"/>
      <c r="BJ171" s="360"/>
      <c r="BK171" s="22"/>
      <c r="BL171" s="22"/>
      <c r="BM171" s="22"/>
      <c r="BN171" s="22"/>
      <c r="BO171" s="23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</row>
    <row r="172" spans="1:227" s="24" customFormat="1" ht="15" customHeight="1">
      <c r="A172" s="371"/>
      <c r="B172" s="371"/>
      <c r="C172" s="433"/>
      <c r="D172" s="324"/>
      <c r="E172" s="143"/>
      <c r="F172" s="307"/>
      <c r="G172" s="428"/>
      <c r="H172" s="428"/>
      <c r="I172" s="412"/>
      <c r="J172" s="306"/>
      <c r="K172" s="415"/>
      <c r="L172" s="28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2"/>
      <c r="AG172" s="28"/>
      <c r="AH172" s="32"/>
      <c r="AI172" s="28"/>
      <c r="AJ172" s="28"/>
      <c r="AK172" s="409"/>
      <c r="AL172" s="28"/>
      <c r="AM172" s="28"/>
      <c r="AN172" s="116"/>
      <c r="AO172" s="116"/>
      <c r="AP172" s="116"/>
      <c r="AQ172" s="116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428"/>
      <c r="BC172" s="349"/>
      <c r="BD172" s="346"/>
      <c r="BE172" s="354"/>
      <c r="BF172" s="363"/>
      <c r="BG172" s="363"/>
      <c r="BH172" s="357"/>
      <c r="BI172" s="112"/>
      <c r="BJ172" s="360"/>
      <c r="BK172" s="22"/>
      <c r="BL172" s="22"/>
      <c r="BM172" s="22"/>
      <c r="BN172" s="22"/>
      <c r="BO172" s="23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</row>
    <row r="173" spans="1:227" s="24" customFormat="1" ht="15" customHeight="1">
      <c r="A173" s="371"/>
      <c r="B173" s="371"/>
      <c r="C173" s="433"/>
      <c r="D173" s="324"/>
      <c r="E173" s="143"/>
      <c r="F173" s="307"/>
      <c r="G173" s="428"/>
      <c r="H173" s="428"/>
      <c r="I173" s="412"/>
      <c r="K173" s="415"/>
      <c r="L173" s="28"/>
      <c r="M173" s="34"/>
      <c r="N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3"/>
      <c r="AG173" s="34"/>
      <c r="AH173" s="33"/>
      <c r="AI173" s="34"/>
      <c r="AJ173" s="34"/>
      <c r="AK173" s="409"/>
      <c r="AL173" s="28"/>
      <c r="AM173" s="28"/>
      <c r="AN173" s="116"/>
      <c r="AO173" s="116"/>
      <c r="AP173" s="116"/>
      <c r="AQ173" s="116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428"/>
      <c r="BC173" s="349"/>
      <c r="BD173" s="346"/>
      <c r="BE173" s="354"/>
      <c r="BF173" s="363"/>
      <c r="BG173" s="363"/>
      <c r="BH173" s="357"/>
      <c r="BI173" s="112"/>
      <c r="BJ173" s="360"/>
      <c r="BK173" s="22"/>
      <c r="BL173" s="22"/>
      <c r="BM173" s="22"/>
      <c r="BN173" s="22"/>
      <c r="BO173" s="23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</row>
    <row r="174" spans="1:227" s="24" customFormat="1" ht="15" customHeight="1">
      <c r="A174" s="371"/>
      <c r="B174" s="371"/>
      <c r="C174" s="433"/>
      <c r="D174" s="324"/>
      <c r="E174" s="143"/>
      <c r="F174" s="307"/>
      <c r="G174" s="428"/>
      <c r="H174" s="428"/>
      <c r="I174" s="412"/>
      <c r="J174" s="147"/>
      <c r="K174" s="415"/>
      <c r="L174" s="28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2"/>
      <c r="AG174" s="28"/>
      <c r="AH174" s="32"/>
      <c r="AI174" s="28"/>
      <c r="AJ174" s="28"/>
      <c r="AK174" s="409"/>
      <c r="AL174" s="28"/>
      <c r="AM174" s="28"/>
      <c r="AN174" s="116"/>
      <c r="AO174" s="116"/>
      <c r="AP174" s="116"/>
      <c r="AQ174" s="116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428"/>
      <c r="BC174" s="349"/>
      <c r="BD174" s="346"/>
      <c r="BE174" s="354"/>
      <c r="BF174" s="363"/>
      <c r="BG174" s="363"/>
      <c r="BH174" s="357"/>
      <c r="BI174" s="112"/>
      <c r="BJ174" s="360"/>
      <c r="BK174" s="22"/>
      <c r="BL174" s="22"/>
      <c r="BM174" s="22"/>
      <c r="BN174" s="22"/>
      <c r="BO174" s="23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</row>
    <row r="175" spans="1:227" s="24" customFormat="1" ht="15" customHeight="1">
      <c r="A175" s="371"/>
      <c r="B175" s="371"/>
      <c r="C175" s="433"/>
      <c r="D175" s="324"/>
      <c r="E175" s="143"/>
      <c r="F175" s="307"/>
      <c r="G175" s="428"/>
      <c r="H175" s="428"/>
      <c r="I175" s="412"/>
      <c r="J175" s="147"/>
      <c r="K175" s="415"/>
      <c r="L175" s="28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2"/>
      <c r="AG175" s="28"/>
      <c r="AH175" s="32"/>
      <c r="AI175" s="28"/>
      <c r="AJ175" s="28"/>
      <c r="AK175" s="409"/>
      <c r="AL175" s="28"/>
      <c r="AM175" s="28"/>
      <c r="AN175" s="116"/>
      <c r="AO175" s="116"/>
      <c r="AP175" s="116"/>
      <c r="AQ175" s="116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428"/>
      <c r="BC175" s="349"/>
      <c r="BD175" s="346"/>
      <c r="BE175" s="354"/>
      <c r="BF175" s="363"/>
      <c r="BG175" s="363"/>
      <c r="BH175" s="357"/>
      <c r="BI175" s="112"/>
      <c r="BJ175" s="360"/>
      <c r="BK175" s="22"/>
      <c r="BL175" s="22"/>
      <c r="BM175" s="22"/>
      <c r="BN175" s="22"/>
      <c r="BO175" s="23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</row>
    <row r="176" spans="1:227" s="24" customFormat="1" ht="15" customHeight="1">
      <c r="A176" s="371"/>
      <c r="B176" s="371"/>
      <c r="C176" s="433"/>
      <c r="D176" s="324"/>
      <c r="E176" s="143"/>
      <c r="F176" s="307"/>
      <c r="G176" s="428"/>
      <c r="H176" s="428"/>
      <c r="I176" s="412"/>
      <c r="J176" s="147"/>
      <c r="K176" s="415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32"/>
      <c r="AG176" s="28"/>
      <c r="AH176" s="32"/>
      <c r="AI176" s="28"/>
      <c r="AJ176" s="28"/>
      <c r="AK176" s="409"/>
      <c r="AL176" s="28"/>
      <c r="AM176" s="28"/>
      <c r="AN176" s="116"/>
      <c r="AO176" s="116"/>
      <c r="AP176" s="116"/>
      <c r="AQ176" s="116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428"/>
      <c r="BC176" s="349"/>
      <c r="BD176" s="346"/>
      <c r="BE176" s="354"/>
      <c r="BF176" s="363"/>
      <c r="BG176" s="363"/>
      <c r="BH176" s="357"/>
      <c r="BI176" s="112"/>
      <c r="BJ176" s="360"/>
      <c r="BK176" s="22"/>
      <c r="BL176" s="22"/>
      <c r="BM176" s="22"/>
      <c r="BN176" s="22"/>
      <c r="BO176" s="23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</row>
    <row r="177" spans="1:227" s="24" customFormat="1" ht="15.75" customHeight="1" thickBot="1">
      <c r="A177" s="372"/>
      <c r="B177" s="372"/>
      <c r="C177" s="434"/>
      <c r="D177" s="325"/>
      <c r="E177" s="144"/>
      <c r="F177" s="308"/>
      <c r="G177" s="429"/>
      <c r="H177" s="429"/>
      <c r="I177" s="413"/>
      <c r="J177" s="149"/>
      <c r="K177" s="416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40"/>
      <c r="AF177" s="38"/>
      <c r="AG177" s="39"/>
      <c r="AH177" s="38"/>
      <c r="AI177" s="39"/>
      <c r="AJ177" s="39"/>
      <c r="AK177" s="410"/>
      <c r="AL177" s="40"/>
      <c r="AM177" s="40"/>
      <c r="AN177" s="117"/>
      <c r="AO177" s="117"/>
      <c r="AP177" s="117"/>
      <c r="AQ177" s="117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29"/>
      <c r="BC177" s="350"/>
      <c r="BD177" s="347"/>
      <c r="BE177" s="355"/>
      <c r="BF177" s="364"/>
      <c r="BG177" s="364"/>
      <c r="BH177" s="358"/>
      <c r="BI177" s="113"/>
      <c r="BJ177" s="361"/>
      <c r="BK177" s="22"/>
      <c r="BL177" s="22"/>
      <c r="BM177" s="22"/>
      <c r="BN177" s="22"/>
      <c r="BO177" s="23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</row>
    <row r="178" spans="1:227" s="24" customFormat="1" ht="15" customHeight="1">
      <c r="A178" s="370" t="s">
        <v>131</v>
      </c>
      <c r="B178" s="431" t="s">
        <v>1063</v>
      </c>
      <c r="C178" s="432" t="s">
        <v>721</v>
      </c>
      <c r="D178" s="323">
        <v>1</v>
      </c>
      <c r="E178" s="142" t="s">
        <v>873</v>
      </c>
      <c r="F178" s="145" t="s">
        <v>1025</v>
      </c>
      <c r="G178" s="427" t="s">
        <v>565</v>
      </c>
      <c r="H178" s="427"/>
      <c r="I178" s="411" t="s">
        <v>11</v>
      </c>
      <c r="J178" s="146" t="s">
        <v>1017</v>
      </c>
      <c r="K178" s="414">
        <f t="shared" ref="K178" si="80">IF(SUM(AI178:AI187)&gt;0,(BD178-SUM(AI178:AI187))/22,IFERROR(IF(AND(BD178&gt;=22*D178,BD178&lt;=26*D178),1*D178,IF(BD178/BE178&gt;1,1*D178+(BF178/22))+IF(BD178/BE178=1,1*D178)+IF(BD178/BE178&lt;1,IF(AND(BE178&gt;=22*D178,BE178&lt;=26*D178),BD178/22,BD178/BE178))),0))-(SUM(AG178:AG187)/22)</f>
        <v>1</v>
      </c>
      <c r="L178" s="34">
        <v>8</v>
      </c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25"/>
      <c r="AG178" s="26"/>
      <c r="AH178" s="25"/>
      <c r="AI178" s="26"/>
      <c r="AJ178" s="26"/>
      <c r="AK178" s="408">
        <f t="shared" ref="AK178" si="81">SUM(L178:AE187,AG178:AG187,AI178:AI187,AJ178:AJ187)</f>
        <v>20</v>
      </c>
      <c r="AL178" s="26"/>
      <c r="AM178" s="26"/>
      <c r="AN178" s="115">
        <v>2</v>
      </c>
      <c r="AO178" s="115"/>
      <c r="AP178" s="115"/>
      <c r="AQ178" s="115"/>
      <c r="AR178" s="26"/>
      <c r="AS178" s="27"/>
      <c r="AT178" s="28"/>
      <c r="AU178" s="28"/>
      <c r="AV178" s="27"/>
      <c r="AW178" s="28"/>
      <c r="AX178" s="28"/>
      <c r="AY178" s="28"/>
      <c r="AZ178" s="28"/>
      <c r="BA178" s="28"/>
      <c r="BB178" s="427" t="s">
        <v>570</v>
      </c>
      <c r="BC178" s="348">
        <f>IFERROR(VLOOKUP(BB178,Segéd2!$L$2:$M$7,2,FALSE),0)</f>
        <v>2</v>
      </c>
      <c r="BD178" s="345">
        <f t="shared" ref="BD178" si="82">SUM(AK178,AL178:BA187,BC178)</f>
        <v>24</v>
      </c>
      <c r="BE178" s="351">
        <v>26</v>
      </c>
      <c r="BF178" s="362">
        <f t="shared" ref="BF178" si="83">IF(AND(BD178&gt;26,BE178&gt;=22),(BD178-26)-IF(((AK178+SUM(AS178:BA187)+BC178)-26)&gt;0,(AK178+SUM(AS178:BA187)+BC178)-26,0)+IF(AK178+BC178-26&gt;0,AK178+BC178-26,0),IF(BD178&gt;BE178,(BD178-BE178)-IF(((AK178+SUM(AS178:BA187)+BC178)-BE178)&gt;0,(AK178+SUM(AS178:BA187)+BC178)-BE178,0)+IF(AK178+BC178-BE178&gt;0,AK178+BC178-BE178,0),0))</f>
        <v>0</v>
      </c>
      <c r="BG178" s="362">
        <f t="shared" ref="BG178" si="84">SUM(AG178:AG187)</f>
        <v>0</v>
      </c>
      <c r="BH178" s="356"/>
      <c r="BI178" s="111"/>
      <c r="BJ178" s="359"/>
      <c r="BK178" s="22"/>
      <c r="BL178" s="22"/>
      <c r="BM178" s="22"/>
      <c r="BN178" s="22"/>
      <c r="BO178" s="23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</row>
    <row r="179" spans="1:227" s="24" customFormat="1" ht="15" customHeight="1">
      <c r="A179" s="371"/>
      <c r="B179" s="371"/>
      <c r="C179" s="433"/>
      <c r="D179" s="324"/>
      <c r="E179" s="143"/>
      <c r="F179" s="309" t="s">
        <v>1066</v>
      </c>
      <c r="G179" s="428"/>
      <c r="H179" s="428"/>
      <c r="I179" s="412"/>
      <c r="J179" s="147" t="s">
        <v>1009</v>
      </c>
      <c r="K179" s="415"/>
      <c r="L179" s="28">
        <v>1</v>
      </c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2"/>
      <c r="AG179" s="28"/>
      <c r="AH179" s="32"/>
      <c r="AI179" s="28"/>
      <c r="AJ179" s="28"/>
      <c r="AK179" s="409"/>
      <c r="AL179" s="28"/>
      <c r="AM179" s="28"/>
      <c r="AN179" s="116"/>
      <c r="AO179" s="116"/>
      <c r="AP179" s="116"/>
      <c r="AQ179" s="116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428"/>
      <c r="BC179" s="349"/>
      <c r="BD179" s="346"/>
      <c r="BE179" s="352"/>
      <c r="BF179" s="363"/>
      <c r="BG179" s="363"/>
      <c r="BH179" s="357"/>
      <c r="BI179" s="112"/>
      <c r="BJ179" s="360"/>
      <c r="BK179" s="22"/>
      <c r="BL179" s="22"/>
      <c r="BM179" s="22"/>
      <c r="BN179" s="22"/>
      <c r="BO179" s="23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</row>
    <row r="180" spans="1:227" s="24" customFormat="1" ht="15" customHeight="1">
      <c r="A180" s="371"/>
      <c r="B180" s="371"/>
      <c r="C180" s="433"/>
      <c r="D180" s="324"/>
      <c r="E180" s="143"/>
      <c r="F180" s="307"/>
      <c r="G180" s="428"/>
      <c r="H180" s="428"/>
      <c r="I180" s="412"/>
      <c r="J180" s="147" t="s">
        <v>1030</v>
      </c>
      <c r="K180" s="415"/>
      <c r="L180" s="28">
        <v>5</v>
      </c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2"/>
      <c r="AG180" s="28"/>
      <c r="AH180" s="32"/>
      <c r="AI180" s="28"/>
      <c r="AJ180" s="28"/>
      <c r="AK180" s="409"/>
      <c r="AL180" s="28"/>
      <c r="AM180" s="28"/>
      <c r="AN180" s="116"/>
      <c r="AO180" s="116"/>
      <c r="AP180" s="116"/>
      <c r="AQ180" s="116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428"/>
      <c r="BC180" s="349"/>
      <c r="BD180" s="346"/>
      <c r="BE180" s="352"/>
      <c r="BF180" s="363"/>
      <c r="BG180" s="363"/>
      <c r="BH180" s="357"/>
      <c r="BI180" s="112"/>
      <c r="BJ180" s="360"/>
      <c r="BK180" s="22"/>
      <c r="BL180" s="22"/>
      <c r="BM180" s="22"/>
      <c r="BN180" s="22"/>
      <c r="BO180" s="23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</row>
    <row r="181" spans="1:227" s="24" customFormat="1" ht="15" customHeight="1">
      <c r="A181" s="371"/>
      <c r="B181" s="371"/>
      <c r="C181" s="433"/>
      <c r="D181" s="324"/>
      <c r="E181" s="143"/>
      <c r="F181" s="307"/>
      <c r="G181" s="428"/>
      <c r="H181" s="428"/>
      <c r="I181" s="412"/>
      <c r="J181" s="147" t="s">
        <v>1035</v>
      </c>
      <c r="K181" s="415"/>
      <c r="L181" s="28">
        <v>1</v>
      </c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2"/>
      <c r="AG181" s="28"/>
      <c r="AH181" s="32"/>
      <c r="AI181" s="28"/>
      <c r="AJ181" s="28"/>
      <c r="AK181" s="409"/>
      <c r="AL181" s="28"/>
      <c r="AM181" s="28"/>
      <c r="AN181" s="116"/>
      <c r="AO181" s="116"/>
      <c r="AP181" s="116"/>
      <c r="AQ181" s="116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428"/>
      <c r="BC181" s="349"/>
      <c r="BD181" s="346"/>
      <c r="BE181" s="352"/>
      <c r="BF181" s="363"/>
      <c r="BG181" s="363"/>
      <c r="BH181" s="357"/>
      <c r="BI181" s="112"/>
      <c r="BJ181" s="360"/>
      <c r="BK181" s="22"/>
      <c r="BL181" s="22"/>
      <c r="BM181" s="22"/>
      <c r="BN181" s="22"/>
      <c r="BO181" s="23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</row>
    <row r="182" spans="1:227" s="24" customFormat="1" ht="15" customHeight="1">
      <c r="A182" s="371"/>
      <c r="B182" s="371"/>
      <c r="C182" s="433"/>
      <c r="D182" s="324"/>
      <c r="E182" s="143"/>
      <c r="F182" s="307"/>
      <c r="G182" s="428"/>
      <c r="H182" s="428"/>
      <c r="I182" s="412"/>
      <c r="J182" s="148" t="s">
        <v>1032</v>
      </c>
      <c r="K182" s="415"/>
      <c r="L182" s="28">
        <v>5</v>
      </c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2"/>
      <c r="AG182" s="28"/>
      <c r="AH182" s="32"/>
      <c r="AI182" s="28"/>
      <c r="AJ182" s="28"/>
      <c r="AK182" s="409"/>
      <c r="AL182" s="28"/>
      <c r="AM182" s="28"/>
      <c r="AN182" s="116"/>
      <c r="AO182" s="116"/>
      <c r="AP182" s="116"/>
      <c r="AQ182" s="116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428"/>
      <c r="BC182" s="349"/>
      <c r="BD182" s="346"/>
      <c r="BE182" s="352"/>
      <c r="BF182" s="363"/>
      <c r="BG182" s="363"/>
      <c r="BH182" s="357"/>
      <c r="BI182" s="112"/>
      <c r="BJ182" s="360"/>
      <c r="BK182" s="22"/>
      <c r="BL182" s="22"/>
      <c r="BM182" s="22"/>
      <c r="BN182" s="22"/>
      <c r="BO182" s="23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</row>
    <row r="183" spans="1:227" s="24" customFormat="1" ht="15" customHeight="1">
      <c r="A183" s="371"/>
      <c r="B183" s="371"/>
      <c r="C183" s="433"/>
      <c r="D183" s="324"/>
      <c r="E183" s="143"/>
      <c r="F183" s="307"/>
      <c r="G183" s="428"/>
      <c r="H183" s="428"/>
      <c r="I183" s="412"/>
      <c r="K183" s="415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3"/>
      <c r="AG183" s="34"/>
      <c r="AH183" s="33"/>
      <c r="AI183" s="34"/>
      <c r="AJ183" s="34"/>
      <c r="AK183" s="409"/>
      <c r="AL183" s="28"/>
      <c r="AM183" s="28"/>
      <c r="AN183" s="116"/>
      <c r="AO183" s="116"/>
      <c r="AP183" s="116"/>
      <c r="AQ183" s="116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428"/>
      <c r="BC183" s="349"/>
      <c r="BD183" s="346"/>
      <c r="BE183" s="352"/>
      <c r="BF183" s="363"/>
      <c r="BG183" s="363"/>
      <c r="BH183" s="357"/>
      <c r="BI183" s="112"/>
      <c r="BJ183" s="360"/>
      <c r="BK183" s="22"/>
      <c r="BL183" s="22"/>
      <c r="BM183" s="22"/>
      <c r="BN183" s="22"/>
      <c r="BO183" s="23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</row>
    <row r="184" spans="1:227" s="24" customFormat="1" ht="15" customHeight="1">
      <c r="A184" s="371"/>
      <c r="B184" s="371"/>
      <c r="C184" s="433"/>
      <c r="D184" s="324"/>
      <c r="E184" s="143"/>
      <c r="F184" s="307"/>
      <c r="G184" s="428"/>
      <c r="H184" s="428"/>
      <c r="I184" s="412"/>
      <c r="J184" s="147"/>
      <c r="K184" s="415"/>
      <c r="L184" s="28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2"/>
      <c r="AG184" s="28"/>
      <c r="AH184" s="32"/>
      <c r="AI184" s="28"/>
      <c r="AJ184" s="28"/>
      <c r="AK184" s="409"/>
      <c r="AL184" s="28"/>
      <c r="AM184" s="28"/>
      <c r="AN184" s="116"/>
      <c r="AO184" s="116"/>
      <c r="AP184" s="116"/>
      <c r="AQ184" s="116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428"/>
      <c r="BC184" s="349"/>
      <c r="BD184" s="346"/>
      <c r="BE184" s="352"/>
      <c r="BF184" s="363"/>
      <c r="BG184" s="363"/>
      <c r="BH184" s="357"/>
      <c r="BI184" s="112"/>
      <c r="BJ184" s="360"/>
      <c r="BK184" s="22"/>
      <c r="BL184" s="22"/>
      <c r="BM184" s="22"/>
      <c r="BN184" s="22"/>
      <c r="BO184" s="23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</row>
    <row r="185" spans="1:227" s="24" customFormat="1" ht="15" customHeight="1">
      <c r="A185" s="371"/>
      <c r="B185" s="371"/>
      <c r="C185" s="433"/>
      <c r="D185" s="324"/>
      <c r="E185" s="143"/>
      <c r="F185" s="307"/>
      <c r="G185" s="428"/>
      <c r="H185" s="428"/>
      <c r="I185" s="412"/>
      <c r="J185" s="147"/>
      <c r="K185" s="415"/>
      <c r="L185" s="28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2"/>
      <c r="AG185" s="28"/>
      <c r="AH185" s="32"/>
      <c r="AI185" s="28"/>
      <c r="AJ185" s="28"/>
      <c r="AK185" s="409"/>
      <c r="AL185" s="28"/>
      <c r="AM185" s="28"/>
      <c r="AN185" s="116"/>
      <c r="AO185" s="116"/>
      <c r="AP185" s="116"/>
      <c r="AQ185" s="116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428"/>
      <c r="BC185" s="349"/>
      <c r="BD185" s="346"/>
      <c r="BE185" s="352"/>
      <c r="BF185" s="363"/>
      <c r="BG185" s="363"/>
      <c r="BH185" s="357"/>
      <c r="BI185" s="112"/>
      <c r="BJ185" s="360"/>
      <c r="BK185" s="22"/>
      <c r="BL185" s="22"/>
      <c r="BM185" s="22"/>
      <c r="BN185" s="22"/>
      <c r="BO185" s="23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</row>
    <row r="186" spans="1:227" s="24" customFormat="1" ht="15" customHeight="1">
      <c r="A186" s="371"/>
      <c r="B186" s="371"/>
      <c r="C186" s="433"/>
      <c r="D186" s="324"/>
      <c r="E186" s="143"/>
      <c r="F186" s="307"/>
      <c r="G186" s="428"/>
      <c r="H186" s="428"/>
      <c r="I186" s="412"/>
      <c r="J186" s="147"/>
      <c r="K186" s="415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32"/>
      <c r="AG186" s="28"/>
      <c r="AH186" s="32"/>
      <c r="AI186" s="28"/>
      <c r="AJ186" s="28"/>
      <c r="AK186" s="409"/>
      <c r="AL186" s="28"/>
      <c r="AM186" s="28"/>
      <c r="AN186" s="116"/>
      <c r="AO186" s="116"/>
      <c r="AP186" s="116"/>
      <c r="AQ186" s="116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428"/>
      <c r="BC186" s="349"/>
      <c r="BD186" s="346"/>
      <c r="BE186" s="352"/>
      <c r="BF186" s="363"/>
      <c r="BG186" s="363"/>
      <c r="BH186" s="357"/>
      <c r="BI186" s="112"/>
      <c r="BJ186" s="360"/>
      <c r="BK186" s="22"/>
      <c r="BL186" s="22"/>
      <c r="BM186" s="22"/>
      <c r="BN186" s="22"/>
      <c r="BO186" s="23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</row>
    <row r="187" spans="1:227" s="24" customFormat="1" ht="15.75" customHeight="1" thickBot="1">
      <c r="A187" s="372"/>
      <c r="B187" s="372"/>
      <c r="C187" s="434"/>
      <c r="D187" s="325"/>
      <c r="E187" s="144"/>
      <c r="F187" s="308"/>
      <c r="G187" s="429"/>
      <c r="H187" s="429"/>
      <c r="I187" s="413"/>
      <c r="J187" s="149"/>
      <c r="K187" s="416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40"/>
      <c r="AF187" s="38"/>
      <c r="AG187" s="39"/>
      <c r="AH187" s="38"/>
      <c r="AI187" s="39"/>
      <c r="AJ187" s="39"/>
      <c r="AK187" s="410"/>
      <c r="AL187" s="40"/>
      <c r="AM187" s="40"/>
      <c r="AN187" s="117"/>
      <c r="AO187" s="117"/>
      <c r="AP187" s="117"/>
      <c r="AQ187" s="117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29"/>
      <c r="BC187" s="350"/>
      <c r="BD187" s="347"/>
      <c r="BE187" s="353"/>
      <c r="BF187" s="364"/>
      <c r="BG187" s="364"/>
      <c r="BH187" s="358"/>
      <c r="BI187" s="113"/>
      <c r="BJ187" s="361"/>
      <c r="BK187" s="22"/>
      <c r="BL187" s="22"/>
      <c r="BM187" s="22"/>
      <c r="BN187" s="22"/>
      <c r="BO187" s="23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</row>
    <row r="188" spans="1:227" s="31" customFormat="1" ht="28.5" customHeight="1" thickBot="1">
      <c r="A188" s="446" t="s">
        <v>24</v>
      </c>
      <c r="B188" s="447"/>
      <c r="C188" s="447"/>
      <c r="D188" s="447"/>
      <c r="E188" s="447"/>
      <c r="F188" s="447"/>
      <c r="G188" s="447"/>
      <c r="H188" s="447"/>
      <c r="I188" s="135">
        <f>COUNTA(I8:I187)</f>
        <v>8</v>
      </c>
      <c r="J188" s="132"/>
      <c r="K188" s="133">
        <f t="shared" ref="K188:AE188" si="85">SUM(K8:K187)</f>
        <v>15.136363636363637</v>
      </c>
      <c r="L188" s="60">
        <f t="shared" si="85"/>
        <v>25</v>
      </c>
      <c r="M188" s="60">
        <f t="shared" si="85"/>
        <v>25</v>
      </c>
      <c r="N188" s="60">
        <f t="shared" si="85"/>
        <v>26</v>
      </c>
      <c r="O188" s="60">
        <f t="shared" si="85"/>
        <v>27</v>
      </c>
      <c r="P188" s="60">
        <f t="shared" si="85"/>
        <v>28</v>
      </c>
      <c r="Q188" s="60">
        <f t="shared" si="85"/>
        <v>31</v>
      </c>
      <c r="R188" s="60">
        <f t="shared" si="85"/>
        <v>35</v>
      </c>
      <c r="S188" s="60">
        <f t="shared" si="85"/>
        <v>35</v>
      </c>
      <c r="T188" s="60">
        <f t="shared" si="85"/>
        <v>0</v>
      </c>
      <c r="U188" s="60">
        <f t="shared" si="85"/>
        <v>0</v>
      </c>
      <c r="V188" s="60">
        <f t="shared" si="85"/>
        <v>0</v>
      </c>
      <c r="W188" s="60">
        <f t="shared" si="85"/>
        <v>0</v>
      </c>
      <c r="X188" s="60">
        <f t="shared" si="85"/>
        <v>0</v>
      </c>
      <c r="Y188" s="60">
        <f t="shared" si="85"/>
        <v>0</v>
      </c>
      <c r="Z188" s="60">
        <f t="shared" si="85"/>
        <v>0</v>
      </c>
      <c r="AA188" s="60">
        <f t="shared" si="85"/>
        <v>0</v>
      </c>
      <c r="AB188" s="60">
        <f t="shared" si="85"/>
        <v>0</v>
      </c>
      <c r="AC188" s="60">
        <f t="shared" si="85"/>
        <v>0</v>
      </c>
      <c r="AD188" s="60">
        <f t="shared" si="85"/>
        <v>0</v>
      </c>
      <c r="AE188" s="60">
        <f t="shared" si="85"/>
        <v>0</v>
      </c>
      <c r="AF188" s="137">
        <f>COUNTA(AF8:AF187)</f>
        <v>0</v>
      </c>
      <c r="AG188" s="60">
        <f>SUM(AG8:AG187)</f>
        <v>0</v>
      </c>
      <c r="AH188" s="137">
        <f>COUNTA(AH8:AH187)</f>
        <v>3</v>
      </c>
      <c r="AI188" s="60">
        <f t="shared" ref="AI188:BA188" si="86">SUM(AI8:AI187)</f>
        <v>62</v>
      </c>
      <c r="AJ188" s="60">
        <f t="shared" si="86"/>
        <v>0</v>
      </c>
      <c r="AK188" s="59">
        <f t="shared" si="86"/>
        <v>294</v>
      </c>
      <c r="AL188" s="59">
        <f t="shared" si="86"/>
        <v>45</v>
      </c>
      <c r="AM188" s="59">
        <f t="shared" si="86"/>
        <v>10</v>
      </c>
      <c r="AN188" s="59">
        <f t="shared" si="86"/>
        <v>9</v>
      </c>
      <c r="AO188" s="59">
        <f t="shared" si="86"/>
        <v>0</v>
      </c>
      <c r="AP188" s="59">
        <f t="shared" si="86"/>
        <v>0</v>
      </c>
      <c r="AQ188" s="59">
        <f t="shared" si="86"/>
        <v>2</v>
      </c>
      <c r="AR188" s="59">
        <f t="shared" si="86"/>
        <v>0</v>
      </c>
      <c r="AS188" s="59">
        <f t="shared" si="86"/>
        <v>0</v>
      </c>
      <c r="AT188" s="59">
        <f t="shared" si="86"/>
        <v>4</v>
      </c>
      <c r="AU188" s="59">
        <f t="shared" si="86"/>
        <v>0</v>
      </c>
      <c r="AV188" s="59">
        <f t="shared" si="86"/>
        <v>0</v>
      </c>
      <c r="AW188" s="59">
        <f t="shared" si="86"/>
        <v>0</v>
      </c>
      <c r="AX188" s="59">
        <f t="shared" si="86"/>
        <v>2</v>
      </c>
      <c r="AY188" s="59">
        <f t="shared" si="86"/>
        <v>0</v>
      </c>
      <c r="AZ188" s="59">
        <f t="shared" si="86"/>
        <v>0</v>
      </c>
      <c r="BA188" s="59">
        <f t="shared" si="86"/>
        <v>0</v>
      </c>
      <c r="BB188" s="130">
        <f>COUNTA(BB8:BB187)</f>
        <v>8</v>
      </c>
      <c r="BC188" s="58">
        <f>SUM(BC8:BC187)</f>
        <v>15</v>
      </c>
      <c r="BD188" s="58">
        <f>SUM(BD8:BD187)</f>
        <v>381</v>
      </c>
      <c r="BE188" s="58">
        <f>IFERROR(AVERAGE(BE8:BE187),0)</f>
        <v>23.111111111111111</v>
      </c>
      <c r="BF188" s="58">
        <f>SUM(BF8:BF187)</f>
        <v>8</v>
      </c>
      <c r="BG188" s="58">
        <f>SUM(BG8:BG187)</f>
        <v>0</v>
      </c>
      <c r="BH188" s="58">
        <f>SUM(BH8:BH187)</f>
        <v>4</v>
      </c>
      <c r="BI188" s="109"/>
      <c r="BJ188" s="57"/>
      <c r="BK188" s="19"/>
      <c r="BL188" s="19"/>
      <c r="BM188" s="19"/>
      <c r="BN188" s="19"/>
      <c r="BO188" s="29"/>
      <c r="BP188" s="19"/>
      <c r="BQ188" s="19"/>
      <c r="BR188" s="30"/>
      <c r="BS188" s="30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</row>
    <row r="189" spans="1:227" ht="30" customHeight="1" thickBot="1">
      <c r="A189" s="41"/>
      <c r="B189" s="36"/>
      <c r="C189" s="36"/>
      <c r="D189" s="36"/>
      <c r="E189" s="36"/>
      <c r="F189" s="36"/>
      <c r="G189" s="36"/>
      <c r="H189" s="36"/>
      <c r="I189" s="42"/>
      <c r="J189" s="43"/>
      <c r="K189" s="36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11">
        <f>BD188-(AG188+AI188+AJ188+AO188+AP188)</f>
        <v>319</v>
      </c>
      <c r="BE189" s="35"/>
      <c r="BF189" s="35"/>
      <c r="BG189" s="44"/>
      <c r="BH189" s="44"/>
      <c r="BI189" s="44"/>
      <c r="BJ189" s="103"/>
    </row>
    <row r="190" spans="1:227" ht="15.75" thickBot="1">
      <c r="A190" s="46" t="s">
        <v>19</v>
      </c>
      <c r="B190" s="310" t="s">
        <v>1067</v>
      </c>
      <c r="C190" s="47"/>
      <c r="D190" s="47"/>
      <c r="E190" s="18"/>
      <c r="F190" s="18"/>
      <c r="G190" s="18"/>
      <c r="H190" s="18"/>
      <c r="I190" s="35"/>
      <c r="J190" s="18"/>
      <c r="K190" s="18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7"/>
      <c r="AT190" s="37"/>
      <c r="AU190" s="37"/>
      <c r="AV190" s="108"/>
      <c r="AW190" s="108"/>
      <c r="AX190" s="108"/>
      <c r="AY190" s="37"/>
      <c r="AZ190" s="37"/>
      <c r="BA190" s="37"/>
      <c r="BB190" s="35"/>
      <c r="BC190" s="35"/>
      <c r="BD190" s="313">
        <f>BD189-BC188</f>
        <v>304</v>
      </c>
      <c r="BE190" s="68"/>
      <c r="BF190" s="68"/>
      <c r="BG190" s="48"/>
      <c r="BH190" s="48"/>
      <c r="BI190" s="48"/>
      <c r="BJ190" s="103"/>
    </row>
    <row r="191" spans="1:227">
      <c r="A191" s="46"/>
      <c r="B191" s="43"/>
      <c r="C191" s="43"/>
      <c r="D191" s="43"/>
      <c r="E191" s="35"/>
      <c r="F191" s="35"/>
      <c r="G191" s="35"/>
      <c r="H191" s="35"/>
      <c r="I191" s="35"/>
      <c r="J191" s="35"/>
      <c r="K191" s="35"/>
      <c r="L191" s="3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42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6"/>
      <c r="BE191" s="36"/>
      <c r="BF191" s="36"/>
      <c r="BG191" s="49"/>
      <c r="BH191" s="49"/>
      <c r="BI191" s="49"/>
      <c r="BJ191" s="103"/>
    </row>
    <row r="192" spans="1:227">
      <c r="A192" s="46"/>
      <c r="B192" s="36"/>
      <c r="C192" s="36"/>
      <c r="D192" s="36"/>
      <c r="E192" s="36"/>
      <c r="F192" s="36"/>
      <c r="G192" s="36"/>
      <c r="H192" s="36"/>
      <c r="I192" s="35"/>
      <c r="J192" s="36" t="s">
        <v>1005</v>
      </c>
      <c r="K192" s="36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6"/>
      <c r="Z192" s="36"/>
      <c r="AA192" s="50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51"/>
      <c r="AT192" s="51"/>
      <c r="AU192" s="51"/>
      <c r="AV192" s="51"/>
      <c r="AW192" s="51"/>
      <c r="AX192" s="51"/>
      <c r="AY192" s="51"/>
      <c r="AZ192" s="51"/>
      <c r="BA192" s="51"/>
      <c r="BB192" s="35"/>
      <c r="BC192" s="35"/>
      <c r="BD192" s="421"/>
      <c r="BE192" s="421"/>
      <c r="BF192" s="421"/>
      <c r="BG192" s="421"/>
      <c r="BH192" s="421"/>
      <c r="BI192" s="421"/>
      <c r="BJ192" s="422"/>
    </row>
    <row r="193" spans="1:62">
      <c r="A193" s="46"/>
      <c r="B193" s="19"/>
      <c r="C193" s="19"/>
      <c r="D193" s="19"/>
      <c r="E193" s="52"/>
      <c r="F193" s="52"/>
      <c r="G193" s="52"/>
      <c r="H193" s="52"/>
      <c r="I193" s="36"/>
      <c r="J193" s="46" t="s">
        <v>20</v>
      </c>
      <c r="K193" s="52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418" t="s">
        <v>27</v>
      </c>
      <c r="BE193" s="418"/>
      <c r="BF193" s="418"/>
      <c r="BG193" s="418"/>
      <c r="BH193" s="46" t="s">
        <v>28</v>
      </c>
      <c r="BI193" s="110"/>
      <c r="BJ193" s="104"/>
    </row>
    <row r="194" spans="1:62">
      <c r="A194" s="46"/>
      <c r="B194" s="36"/>
      <c r="C194" s="36"/>
      <c r="D194" s="36"/>
      <c r="E194" s="36"/>
      <c r="F194" s="36"/>
      <c r="G194" s="36"/>
      <c r="H194" s="36"/>
      <c r="I194" s="35"/>
      <c r="J194" s="37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53"/>
      <c r="Z194" s="53"/>
      <c r="AA194" s="54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417" t="s">
        <v>21</v>
      </c>
      <c r="BE194" s="417"/>
      <c r="BF194" s="417"/>
      <c r="BG194" s="417"/>
      <c r="BH194" s="55"/>
      <c r="BI194" s="55"/>
      <c r="BJ194" s="105"/>
    </row>
    <row r="195" spans="1:62">
      <c r="A195" s="46"/>
      <c r="B195" s="43"/>
      <c r="C195" s="43"/>
      <c r="D195" s="43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7"/>
      <c r="Z195" s="37"/>
      <c r="AA195" s="42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44"/>
      <c r="BH195" s="44"/>
      <c r="BI195" s="44"/>
      <c r="BJ195" s="103"/>
    </row>
  </sheetData>
  <sheetProtection formatCells="0" insertColumns="0" insertRows="0" deleteColumns="0" deleteRows="0" sort="0" autoFilter="0"/>
  <mergeCells count="382">
    <mergeCell ref="A188:H188"/>
    <mergeCell ref="BB88:BB97"/>
    <mergeCell ref="BB98:BB107"/>
    <mergeCell ref="BB108:BB117"/>
    <mergeCell ref="BB118:BB127"/>
    <mergeCell ref="BB128:BB137"/>
    <mergeCell ref="BB138:BB147"/>
    <mergeCell ref="BB148:BB157"/>
    <mergeCell ref="BB158:BB167"/>
    <mergeCell ref="C98:C107"/>
    <mergeCell ref="C108:C117"/>
    <mergeCell ref="C118:C127"/>
    <mergeCell ref="C128:C137"/>
    <mergeCell ref="C138:C147"/>
    <mergeCell ref="C148:C157"/>
    <mergeCell ref="C168:C177"/>
    <mergeCell ref="C178:C187"/>
    <mergeCell ref="K178:K187"/>
    <mergeCell ref="AK178:AK187"/>
    <mergeCell ref="BB18:BB27"/>
    <mergeCell ref="BB28:BB37"/>
    <mergeCell ref="BB38:BB47"/>
    <mergeCell ref="BB48:BB57"/>
    <mergeCell ref="BB58:BB67"/>
    <mergeCell ref="BB68:BB77"/>
    <mergeCell ref="BB78:BB87"/>
    <mergeCell ref="BB1:BC1"/>
    <mergeCell ref="BF1:BF7"/>
    <mergeCell ref="BF78:BF87"/>
    <mergeCell ref="BF68:BF77"/>
    <mergeCell ref="BF58:BF67"/>
    <mergeCell ref="A178:A187"/>
    <mergeCell ref="B178:B187"/>
    <mergeCell ref="G178:G187"/>
    <mergeCell ref="H178:H187"/>
    <mergeCell ref="I178:I187"/>
    <mergeCell ref="A158:A167"/>
    <mergeCell ref="B158:B167"/>
    <mergeCell ref="A168:A177"/>
    <mergeCell ref="B168:B177"/>
    <mergeCell ref="G168:G177"/>
    <mergeCell ref="C158:C167"/>
    <mergeCell ref="BB168:BB177"/>
    <mergeCell ref="BC168:BC177"/>
    <mergeCell ref="D178:D187"/>
    <mergeCell ref="BD178:BD187"/>
    <mergeCell ref="BE168:BE177"/>
    <mergeCell ref="BE178:BE187"/>
    <mergeCell ref="BJ178:BJ187"/>
    <mergeCell ref="BB178:BB187"/>
    <mergeCell ref="BH168:BH177"/>
    <mergeCell ref="BJ168:BJ177"/>
    <mergeCell ref="BG168:BG177"/>
    <mergeCell ref="BD168:BD177"/>
    <mergeCell ref="BF168:BF177"/>
    <mergeCell ref="H168:H177"/>
    <mergeCell ref="I168:I177"/>
    <mergeCell ref="K168:K177"/>
    <mergeCell ref="AK168:AK177"/>
    <mergeCell ref="D168:D177"/>
    <mergeCell ref="BF178:BF187"/>
    <mergeCell ref="BC178:BC187"/>
    <mergeCell ref="BE158:BE167"/>
    <mergeCell ref="BE148:BE157"/>
    <mergeCell ref="D148:D157"/>
    <mergeCell ref="D158:D167"/>
    <mergeCell ref="BJ138:BJ147"/>
    <mergeCell ref="BF158:BF167"/>
    <mergeCell ref="BG158:BG167"/>
    <mergeCell ref="BH158:BH167"/>
    <mergeCell ref="BJ158:BJ167"/>
    <mergeCell ref="BJ148:BJ157"/>
    <mergeCell ref="G158:G167"/>
    <mergeCell ref="H158:H167"/>
    <mergeCell ref="I158:I167"/>
    <mergeCell ref="K158:K167"/>
    <mergeCell ref="AK158:AK167"/>
    <mergeCell ref="BD158:BD167"/>
    <mergeCell ref="BD148:BD157"/>
    <mergeCell ref="BF148:BF157"/>
    <mergeCell ref="BG148:BG157"/>
    <mergeCell ref="BH148:BH157"/>
    <mergeCell ref="BC148:BC157"/>
    <mergeCell ref="BC158:BC167"/>
    <mergeCell ref="BD138:BD147"/>
    <mergeCell ref="BF138:BF147"/>
    <mergeCell ref="BE138:BE147"/>
    <mergeCell ref="D138:D147"/>
    <mergeCell ref="A148:A157"/>
    <mergeCell ref="B148:B157"/>
    <mergeCell ref="G148:G157"/>
    <mergeCell ref="H148:H157"/>
    <mergeCell ref="I148:I157"/>
    <mergeCell ref="K148:K157"/>
    <mergeCell ref="AK148:AK157"/>
    <mergeCell ref="I128:I137"/>
    <mergeCell ref="K128:K137"/>
    <mergeCell ref="AK128:AK137"/>
    <mergeCell ref="BC138:BC147"/>
    <mergeCell ref="A128:A137"/>
    <mergeCell ref="B128:B137"/>
    <mergeCell ref="G128:G137"/>
    <mergeCell ref="BC128:BC137"/>
    <mergeCell ref="D128:D137"/>
    <mergeCell ref="A138:A147"/>
    <mergeCell ref="B138:B147"/>
    <mergeCell ref="G138:G147"/>
    <mergeCell ref="H138:H147"/>
    <mergeCell ref="I138:I147"/>
    <mergeCell ref="K138:K147"/>
    <mergeCell ref="AK138:AK147"/>
    <mergeCell ref="H128:H137"/>
    <mergeCell ref="AK88:AK97"/>
    <mergeCell ref="C88:C97"/>
    <mergeCell ref="AK98:AK107"/>
    <mergeCell ref="A98:A107"/>
    <mergeCell ref="B98:B107"/>
    <mergeCell ref="G98:G107"/>
    <mergeCell ref="H98:H107"/>
    <mergeCell ref="I98:I107"/>
    <mergeCell ref="K98:K107"/>
    <mergeCell ref="H118:H127"/>
    <mergeCell ref="I118:I127"/>
    <mergeCell ref="A108:A117"/>
    <mergeCell ref="B108:B117"/>
    <mergeCell ref="G108:G117"/>
    <mergeCell ref="K118:K127"/>
    <mergeCell ref="AK118:AK127"/>
    <mergeCell ref="BD118:BD127"/>
    <mergeCell ref="BD108:BD117"/>
    <mergeCell ref="H108:H117"/>
    <mergeCell ref="I108:I117"/>
    <mergeCell ref="K108:K117"/>
    <mergeCell ref="D118:D127"/>
    <mergeCell ref="A118:A127"/>
    <mergeCell ref="B118:B127"/>
    <mergeCell ref="G118:G127"/>
    <mergeCell ref="AK108:AK117"/>
    <mergeCell ref="AJ1:AJ7"/>
    <mergeCell ref="A48:A57"/>
    <mergeCell ref="B48:B57"/>
    <mergeCell ref="G48:G57"/>
    <mergeCell ref="BD58:BD67"/>
    <mergeCell ref="BC58:BC67"/>
    <mergeCell ref="G68:G77"/>
    <mergeCell ref="H68:H77"/>
    <mergeCell ref="I68:I77"/>
    <mergeCell ref="K68:K77"/>
    <mergeCell ref="AK68:AK77"/>
    <mergeCell ref="A58:A67"/>
    <mergeCell ref="B58:B67"/>
    <mergeCell ref="G58:G67"/>
    <mergeCell ref="H58:H67"/>
    <mergeCell ref="I58:I67"/>
    <mergeCell ref="K58:K67"/>
    <mergeCell ref="A88:A97"/>
    <mergeCell ref="B88:B97"/>
    <mergeCell ref="G88:G97"/>
    <mergeCell ref="H88:H97"/>
    <mergeCell ref="I88:I97"/>
    <mergeCell ref="K88:K97"/>
    <mergeCell ref="C48:C57"/>
    <mergeCell ref="C58:C67"/>
    <mergeCell ref="BF48:BF57"/>
    <mergeCell ref="BG48:BG57"/>
    <mergeCell ref="AB5:AB7"/>
    <mergeCell ref="AC5:AC7"/>
    <mergeCell ref="AD5:AD7"/>
    <mergeCell ref="AE5:AE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X5:X7"/>
    <mergeCell ref="Z5:Z7"/>
    <mergeCell ref="AA5:AA7"/>
    <mergeCell ref="AX2:AX7"/>
    <mergeCell ref="BB2:BB7"/>
    <mergeCell ref="BC2:BC7"/>
    <mergeCell ref="BB8:BB17"/>
    <mergeCell ref="AK18:AK27"/>
    <mergeCell ref="A18:A27"/>
    <mergeCell ref="B18:B27"/>
    <mergeCell ref="G18:G27"/>
    <mergeCell ref="K28:K37"/>
    <mergeCell ref="AK28:AK37"/>
    <mergeCell ref="C8:C17"/>
    <mergeCell ref="C18:C27"/>
    <mergeCell ref="C28:C37"/>
    <mergeCell ref="D8:D17"/>
    <mergeCell ref="D18:D27"/>
    <mergeCell ref="A78:A87"/>
    <mergeCell ref="B78:B87"/>
    <mergeCell ref="G78:G87"/>
    <mergeCell ref="BC98:BC107"/>
    <mergeCell ref="H28:H37"/>
    <mergeCell ref="I28:I37"/>
    <mergeCell ref="C38:C47"/>
    <mergeCell ref="BC38:BC47"/>
    <mergeCell ref="H78:H87"/>
    <mergeCell ref="I78:I87"/>
    <mergeCell ref="K78:K87"/>
    <mergeCell ref="AK78:AK87"/>
    <mergeCell ref="C68:C77"/>
    <mergeCell ref="C78:C87"/>
    <mergeCell ref="A38:A47"/>
    <mergeCell ref="B38:B47"/>
    <mergeCell ref="G38:G47"/>
    <mergeCell ref="H38:H47"/>
    <mergeCell ref="I38:I47"/>
    <mergeCell ref="K38:K47"/>
    <mergeCell ref="H48:H57"/>
    <mergeCell ref="A28:A37"/>
    <mergeCell ref="B28:B37"/>
    <mergeCell ref="G28:G37"/>
    <mergeCell ref="BD194:BG194"/>
    <mergeCell ref="BD193:BG193"/>
    <mergeCell ref="H4:H7"/>
    <mergeCell ref="BD192:BJ192"/>
    <mergeCell ref="I4:I7"/>
    <mergeCell ref="G4:G7"/>
    <mergeCell ref="B4:B7"/>
    <mergeCell ref="H8:H17"/>
    <mergeCell ref="I8:I17"/>
    <mergeCell ref="K8:K17"/>
    <mergeCell ref="AK8:AK17"/>
    <mergeCell ref="H18:H27"/>
    <mergeCell ref="I18:I27"/>
    <mergeCell ref="V5:V7"/>
    <mergeCell ref="W5:W7"/>
    <mergeCell ref="BD8:BD17"/>
    <mergeCell ref="BF8:BF17"/>
    <mergeCell ref="BG8:BG17"/>
    <mergeCell ref="BF38:BF47"/>
    <mergeCell ref="BG38:BG47"/>
    <mergeCell ref="BH38:BH47"/>
    <mergeCell ref="BJ38:BJ47"/>
    <mergeCell ref="BJ28:BJ37"/>
    <mergeCell ref="BG28:BG37"/>
    <mergeCell ref="BG178:BG187"/>
    <mergeCell ref="BH178:BH187"/>
    <mergeCell ref="BF98:BF107"/>
    <mergeCell ref="BH128:BH137"/>
    <mergeCell ref="BJ128:BJ137"/>
    <mergeCell ref="BF88:BF97"/>
    <mergeCell ref="BF108:BF117"/>
    <mergeCell ref="BG108:BG117"/>
    <mergeCell ref="BH108:BH117"/>
    <mergeCell ref="BG88:BG97"/>
    <mergeCell ref="BF128:BF137"/>
    <mergeCell ref="BG128:BG137"/>
    <mergeCell ref="BJ98:BJ107"/>
    <mergeCell ref="BH88:BH97"/>
    <mergeCell ref="BJ88:BJ97"/>
    <mergeCell ref="BG138:BG147"/>
    <mergeCell ref="BH138:BH147"/>
    <mergeCell ref="BJ118:BJ127"/>
    <mergeCell ref="BJ108:BJ117"/>
    <mergeCell ref="BJ58:BJ67"/>
    <mergeCell ref="BH48:BH57"/>
    <mergeCell ref="BJ48:BJ57"/>
    <mergeCell ref="BF28:BF37"/>
    <mergeCell ref="BJ68:BJ77"/>
    <mergeCell ref="BJ78:BJ87"/>
    <mergeCell ref="AK38:AK47"/>
    <mergeCell ref="BD38:BD47"/>
    <mergeCell ref="I48:I57"/>
    <mergeCell ref="K48:K57"/>
    <mergeCell ref="AK48:AK57"/>
    <mergeCell ref="BH68:BH77"/>
    <mergeCell ref="BC48:BC57"/>
    <mergeCell ref="BE58:BE67"/>
    <mergeCell ref="BE68:BE77"/>
    <mergeCell ref="AK58:AK67"/>
    <mergeCell ref="BD78:BD87"/>
    <mergeCell ref="BD68:BD77"/>
    <mergeCell ref="BH58:BH67"/>
    <mergeCell ref="BG78:BG87"/>
    <mergeCell ref="BH78:BH87"/>
    <mergeCell ref="BG68:BG77"/>
    <mergeCell ref="BG58:BG67"/>
    <mergeCell ref="A68:A77"/>
    <mergeCell ref="A1:B3"/>
    <mergeCell ref="J4:K4"/>
    <mergeCell ref="J3:K3"/>
    <mergeCell ref="J2:K2"/>
    <mergeCell ref="J1:K1"/>
    <mergeCell ref="L5:L7"/>
    <mergeCell ref="Y5:Y7"/>
    <mergeCell ref="E4:E7"/>
    <mergeCell ref="J5:J7"/>
    <mergeCell ref="K5:K7"/>
    <mergeCell ref="C1:I3"/>
    <mergeCell ref="C4:D7"/>
    <mergeCell ref="A4:A7"/>
    <mergeCell ref="F4:F7"/>
    <mergeCell ref="D28:D37"/>
    <mergeCell ref="D38:D47"/>
    <mergeCell ref="D48:D57"/>
    <mergeCell ref="D58:D67"/>
    <mergeCell ref="D68:D77"/>
    <mergeCell ref="B68:B77"/>
    <mergeCell ref="A8:A17"/>
    <mergeCell ref="B8:B17"/>
    <mergeCell ref="G8:G17"/>
    <mergeCell ref="BE98:BE107"/>
    <mergeCell ref="BE108:BE117"/>
    <mergeCell ref="BE118:BE127"/>
    <mergeCell ref="BE128:BE137"/>
    <mergeCell ref="BC68:BC77"/>
    <mergeCell ref="BC78:BC87"/>
    <mergeCell ref="BC88:BC97"/>
    <mergeCell ref="BG98:BG107"/>
    <mergeCell ref="BH98:BH107"/>
    <mergeCell ref="BF118:BF127"/>
    <mergeCell ref="BG118:BG127"/>
    <mergeCell ref="BH118:BH127"/>
    <mergeCell ref="BD128:BD137"/>
    <mergeCell ref="BE78:BE87"/>
    <mergeCell ref="BE88:BE97"/>
    <mergeCell ref="BD98:BD107"/>
    <mergeCell ref="BC108:BC117"/>
    <mergeCell ref="BC118:BC127"/>
    <mergeCell ref="BD88:BD97"/>
    <mergeCell ref="BJ1:BJ7"/>
    <mergeCell ref="BD28:BD37"/>
    <mergeCell ref="BD18:BD27"/>
    <mergeCell ref="BD48:BD57"/>
    <mergeCell ref="BC8:BC17"/>
    <mergeCell ref="BE8:BE17"/>
    <mergeCell ref="BE18:BE27"/>
    <mergeCell ref="BE28:BE37"/>
    <mergeCell ref="BE38:BE47"/>
    <mergeCell ref="BE48:BE57"/>
    <mergeCell ref="BH8:BH17"/>
    <mergeCell ref="BJ8:BJ17"/>
    <mergeCell ref="BF18:BF27"/>
    <mergeCell ref="BG18:BG27"/>
    <mergeCell ref="BH18:BH27"/>
    <mergeCell ref="BJ18:BJ27"/>
    <mergeCell ref="BH28:BH37"/>
    <mergeCell ref="BC18:BC27"/>
    <mergeCell ref="BC28:BC37"/>
    <mergeCell ref="BI1:BI7"/>
    <mergeCell ref="BD1:BD7"/>
    <mergeCell ref="BE1:BE7"/>
    <mergeCell ref="BG1:BG7"/>
    <mergeCell ref="BH1:BH7"/>
    <mergeCell ref="AK1:AK7"/>
    <mergeCell ref="AL1:BA1"/>
    <mergeCell ref="AL2:AL7"/>
    <mergeCell ref="AM2:AM7"/>
    <mergeCell ref="AN2:AN7"/>
    <mergeCell ref="AO2:AO7"/>
    <mergeCell ref="AP2:AP7"/>
    <mergeCell ref="AQ2:AQ7"/>
    <mergeCell ref="AR2:AR7"/>
    <mergeCell ref="AS2:AS7"/>
    <mergeCell ref="AT2:AT7"/>
    <mergeCell ref="AU2:AU7"/>
    <mergeCell ref="AY2:AY7"/>
    <mergeCell ref="AZ2:AZ7"/>
    <mergeCell ref="BA2:BA7"/>
    <mergeCell ref="AV2:AV7"/>
    <mergeCell ref="AW2:AW7"/>
    <mergeCell ref="D78:D87"/>
    <mergeCell ref="D88:D97"/>
    <mergeCell ref="D98:D107"/>
    <mergeCell ref="D108:D117"/>
    <mergeCell ref="AF1:AI1"/>
    <mergeCell ref="AF2:AG2"/>
    <mergeCell ref="AH2:AI2"/>
    <mergeCell ref="AF3:AF7"/>
    <mergeCell ref="AH3:AH7"/>
    <mergeCell ref="AG3:AG7"/>
    <mergeCell ref="AI3:AI7"/>
    <mergeCell ref="K18:K27"/>
  </mergeCells>
  <phoneticPr fontId="17" type="noConversion"/>
  <conditionalFormatting sqref="D8:D187">
    <cfRule type="expression" dxfId="1" priority="1">
      <formula>C8&lt;&gt;"Részmunkaidős"</formula>
    </cfRule>
    <cfRule type="expression" dxfId="0" priority="2">
      <formula>C8="Részmunkaidős"</formula>
    </cfRule>
  </conditionalFormatting>
  <dataValidations count="33">
    <dataValidation allowBlank="1" showInputMessage="1" showErrorMessage="1" errorTitle="Hibás érték" error="A legördülő listából válasszon értéket!" sqref="BC8:BC187"/>
    <dataValidation operator="greaterThan" allowBlank="1" showInputMessage="1" showErrorMessage="1" errorTitle="Hibás érték" error="Pozitív számot kell beírni!" sqref="K8:K187"/>
    <dataValidation type="decimal" operator="greaterThanOrEqual" allowBlank="1" showInputMessage="1" showErrorMessage="1" errorTitle="Hibás érték" error="Csak nemnegatív számot lehet beírni!" sqref="L2:AE4">
      <formula1>0</formula1>
    </dataValidation>
    <dataValidation allowBlank="1" showInputMessage="1" showErrorMessage="1" prompt="A pedagógus teljes neve." sqref="B4:B7"/>
    <dataValidation allowBlank="1" showInputMessage="1" showErrorMessage="1" prompt="Soronként, a lenyitható listából kell értéket választani." sqref="E4:E7"/>
    <dataValidation allowBlank="1" showInputMessage="1" showErrorMessage="1" prompt="Bizonyítványban szereplő megnevezést kell rögzíteni, legfelül a legmagasabb végzettséget kell szerepeltetni." sqref="F4:F7"/>
    <dataValidation allowBlank="1" showInputMessage="1" showErrorMessage="1" prompt="Legördülő listából kell kiválasztani a megfelelő értéket." sqref="G4:G7"/>
    <dataValidation allowBlank="1" showInputMessage="1" showErrorMessage="1" prompt="Legördülő listából kell kiválasztani a megfelelő értéket, csak magassabb vezetői megbízással rendelkező pedagógus esetén szükséges kitölteni." sqref="H4:H7"/>
    <dataValidation allowBlank="1" showInputMessage="1" showErrorMessage="1" prompt="Amennyiben az adott pedagógus osztályfőnök, itt kell megadni az osztályát, különben üresen kell hagyni." sqref="I4:I7"/>
    <dataValidation allowBlank="1" showInputMessage="1" showErrorMessage="1" prompt="Minden oktatott tantárgy felsorolása, napközi és tanulószoba, illetve egyéb foglalkozás esetén az évfolyamok megjelölésével." sqref="J5:J7"/>
    <dataValidation allowBlank="1" showInputMessage="1" showErrorMessage="1" prompt="A táblázat automatikusan számolja, az áttanítások figyelembevételével." sqref="K5:K7"/>
    <dataValidation allowBlank="1" showInputMessage="1" showErrorMessage="1" prompt="Megadása kötelező." sqref="J2:K4"/>
    <dataValidation allowBlank="1" showInputMessage="1" showErrorMessage="1" prompt="Kézzel kell rögzíteni az osztály rövid elnevezését." sqref="J1:K1"/>
    <dataValidation allowBlank="1" showInputMessage="1" showErrorMessage="1" prompt="Intézmény rövid neve, ahová az intézmény pedagógusa áttanít. Az áttanított tantárgy sorában szükséges kitölteni." sqref="AF3:AF7"/>
    <dataValidation allowBlank="1" showInputMessage="1" showErrorMessage="1" prompt="Az adott tantárgy áttanításának óraszáma, a megfelelő sorban kézzel szükséges rögzíteni." sqref="AG3:AG7"/>
    <dataValidation allowBlank="1" showInputMessage="1" showErrorMessage="1" prompt="Az intézmény rövid elnevezése, ahonnan az adott pedagógus áttanít ebbe az intézménybe." sqref="AH3:AH7"/>
    <dataValidation allowBlank="1" showInputMessage="1" showErrorMessage="1" prompt="Kézzel szükséges kitölteni a megfelelő tantárgy/foglalkozás sorában. A vonatkozó tantárgy/foglalkozás elnevezésében kérem utaljanak az érintett évfolyamokra. Az oszlopok száma igény esetén bövíthető." sqref="AN2:BA7"/>
    <dataValidation allowBlank="1" showInputMessage="1" showErrorMessage="1" prompt="A legördülő listából válasszon értéket, a kiválasztott érték alapján a megfelelő óraszám beemelésre kerül." sqref="BB2:BB7"/>
    <dataValidation allowBlank="1" showInputMessage="1" showErrorMessage="1" prompt="Az előző oszlopban kiválasztott érték alapján automatikusan számolja a táblázat." sqref="BC2:BC7"/>
    <dataValidation allowBlank="1" showInputMessage="1" showErrorMessage="1" prompt="Automatikusan számolja a táblázat a rögzített értékeknek megfelelően." sqref="BD1:BD7"/>
    <dataValidation allowBlank="1" showInputMessage="1" showErrorMessage="1" prompt="Kézzel szükséges rögzíteni, 22-26 óra és többletóra esetén 26 órát kell rögzíteni, más esetben a két értékhatár közé eső értéket (pl. ha a BC oszlopban 27 óra szerepel, akkor 26 órát kell rögzíteni, ha BC-ben 24 óra szerepel, akkor 24 órát)" sqref="BE1:BE7"/>
    <dataValidation allowBlank="1" showInputMessage="1" showErrorMessage="1" prompt="Magasabb vezető esetén a jogszabályi mellékletnek megfelelő óraszámot kell rögzíteni, gyakornok esetén 20 órát, mesterpedagógus esetén 18 órát, részmunkaidő esetén a 26 óra arányosított részét.(22-26 óra esetén oszlopfeliratra kattintva elérhető a leírás)" sqref="BE8:BE187"/>
    <dataValidation allowBlank="1" showInputMessage="1" showErrorMessage="1" prompt="Automatikusan számolja a táblázat." sqref="BF1:BG7"/>
    <dataValidation allowBlank="1" showInputMessage="1" showErrorMessage="1" prompt="Kézzel szükséges rögzíteni megbízásos óraadó esetén." sqref="BH1:BH7"/>
    <dataValidation allowBlank="1" showInputMessage="1" showErrorMessage="1" prompt="Az oszlopfeliratban szereplő értékek kézzel történő rögzítése szükséges." sqref="BI1:BI7"/>
    <dataValidation allowBlank="1" showInputMessage="1" showErrorMessage="1" prompt="Kiegészítő információk, helyettesített pedagógus neve, részmunkaidő esetén a pontos százalék, nyugdíjas továbbfoglalkoztatott, egyéb információk kézzel történő rögzítése." sqref="BJ1:BJ7"/>
    <dataValidation allowBlank="1" showInputMessage="1" showErrorMessage="1" prompt="A rögzített értékeknek megfelelően a táblázat automatikusan számolja." sqref="AK1:AK7"/>
    <dataValidation allowBlank="1" showInputMessage="1" showErrorMessage="1" prompt="A másik intézményből ebbe az intézménybe áttanító pedagógus többi (ezen intézményen kívüli) óraszáma egyetlen számként kézzel rögzítve, nem szükséges tantárgyanként bontani." sqref="AI3:AI7"/>
    <dataValidation allowBlank="1" showInputMessage="1" showErrorMessage="1" prompt="A magántanulói óraszámokat ebbe az oszlopba kell rögzíteni.  Csak szakértői bizottság vagy orvosi javaslat alapján." sqref="AJ1:AJ7"/>
    <dataValidation allowBlank="1" showInputMessage="1" showErrorMessage="1" prompt="A cella automatikusan töltődik az alapadatok fülön megadott adatok alapján." sqref="C1:I3"/>
    <dataValidation allowBlank="1" showInputMessage="1" showErrorMessage="1" prompt="A baloldali fehér oszlopban található lenyitható listából kell kiválasztani a megfelelő értéket. Részmunkaidős dolgozó esetén láthatóvá válik a százalék, amit a jobb oldali oszlopban szintén lenyitható listából kell kiválasztani (alapértelmezetten 100%)" sqref="C4:D7"/>
    <dataValidation allowBlank="1" showInputMessage="1" showErrorMessage="1" prompt="Kézzel szükséges kitölteni a megfelelő tantárgy sorában. A vonatkozó tantárgy elnevezésében kérem utaljanak az érintett évfolyamokra. Csoportonként 3 óra/nap rögzíthető (ebédeltetési felügyeletet, tanulói kíséretet nem tartalmazhat)" sqref="AL2:AL7"/>
    <dataValidation allowBlank="1" showInputMessage="1" showErrorMessage="1" prompt="Kézzel szükséges kitölteni a megfelelő tantárgy sorában. A vonatkozó tantárgy elnevezésében kérem utaljanak az érintett évfolyamokra. Csoportonként 2 óra/nap rögzíthető (ebédeltetési felügyeletet, tanulói kíséretet nem tartalmazhat)" sqref="AM2:AM7"/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32" fitToHeight="0" orientation="landscape" r:id="rId1"/>
  <rowBreaks count="1" manualBreakCount="1">
    <brk id="97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Hibás érték" error="A legördülő listából válasszon értéket!">
          <x14:formula1>
            <xm:f>Segéd2!$G$2:$G$6</xm:f>
          </x14:formula1>
          <xm:sqref>E8:E187</xm:sqref>
        </x14:dataValidation>
        <x14:dataValidation type="list" allowBlank="1" showInputMessage="1" showErrorMessage="1" errorTitle="Hibás érték" error="A legördülő listából válasszon értéket!">
          <x14:formula1>
            <xm:f>Segéd2!$I$2:$I$6</xm:f>
          </x14:formula1>
          <xm:sqref>G8:G187</xm:sqref>
        </x14:dataValidation>
        <x14:dataValidation type="list" allowBlank="1" showInputMessage="1" showErrorMessage="1" errorTitle="Hibás érték" error="A legördülő listából válasszon értéket!">
          <x14:formula1>
            <xm:f>Segéd2!$N$2:$N$7</xm:f>
          </x14:formula1>
          <xm:sqref>H8:H187</xm:sqref>
        </x14:dataValidation>
        <x14:dataValidation type="list" allowBlank="1" showInputMessage="1" showErrorMessage="1" errorTitle="Hibás érték" error="A legördülő listából válasszon értéket!">
          <x14:formula1>
            <xm:f>Segéd2!$F$2:$F$4</xm:f>
          </x14:formula1>
          <xm:sqref>C8:C187</xm:sqref>
        </x14:dataValidation>
        <x14:dataValidation type="list" allowBlank="1" showInputMessage="1" prompt="A legördülő listából válasszon értéket.">
          <x14:formula1>
            <xm:f>Segéd2!$P$2:$P$26</xm:f>
          </x14:formula1>
          <xm:sqref>L5:AE7</xm:sqref>
        </x14:dataValidation>
        <x14:dataValidation type="list" allowBlank="1" showInputMessage="1" showErrorMessage="1" errorTitle="Hibás érték" error="A legördülő listából válasszon értéket!">
          <x14:formula1>
            <xm:f>Segéd2!$L$2:$L$7</xm:f>
          </x14:formula1>
          <xm:sqref>BB8:BB187</xm:sqref>
        </x14:dataValidation>
        <x14:dataValidation type="list" allowBlank="1" showInputMessage="1" showErrorMessage="1" errorTitle="Hibás érték" error="A legördülő listából válasszon értéket!">
          <x14:formula1>
            <xm:f>Segéd2!$D$2:$D$102</xm:f>
          </x14:formula1>
          <xm:sqref>D8:D187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0"/>
  <sheetViews>
    <sheetView zoomScale="75" zoomScaleNormal="75" workbookViewId="0">
      <selection sqref="A1:E2"/>
    </sheetView>
  </sheetViews>
  <sheetFormatPr defaultColWidth="9.140625" defaultRowHeight="15.75"/>
  <cols>
    <col min="1" max="1" width="7.5703125" style="161" customWidth="1"/>
    <col min="2" max="2" width="28.5703125" style="232" bestFit="1" customWidth="1"/>
    <col min="3" max="3" width="22.5703125" style="161" customWidth="1"/>
    <col min="4" max="4" width="13.28515625" style="280" bestFit="1" customWidth="1"/>
    <col min="5" max="5" width="25.85546875" style="161" customWidth="1"/>
    <col min="6" max="6" width="23.28515625" style="161" bestFit="1" customWidth="1"/>
    <col min="7" max="7" width="51.140625" style="243" customWidth="1"/>
    <col min="8" max="8" width="52.140625" style="161" customWidth="1"/>
    <col min="9" max="9" width="5.28515625" style="161" customWidth="1"/>
    <col min="10" max="10" width="5.85546875" style="281" customWidth="1"/>
    <col min="11" max="11" width="6.5703125" style="161" customWidth="1"/>
    <col min="12" max="12" width="6.28515625" style="281" customWidth="1"/>
    <col min="13" max="13" width="5.140625" style="161" customWidth="1"/>
    <col min="14" max="14" width="5.140625" style="281" customWidth="1"/>
    <col min="15" max="15" width="5.140625" style="161" customWidth="1"/>
    <col min="16" max="16" width="5.140625" style="281" customWidth="1"/>
    <col min="17" max="17" width="5.140625" style="161" customWidth="1"/>
    <col min="18" max="18" width="5.140625" style="281" customWidth="1"/>
    <col min="19" max="19" width="5.5703125" style="161" customWidth="1"/>
    <col min="20" max="20" width="5.85546875" style="281" customWidth="1"/>
    <col min="21" max="21" width="4.85546875" style="161" customWidth="1"/>
    <col min="22" max="22" width="4.85546875" style="281" customWidth="1"/>
    <col min="23" max="23" width="4.85546875" style="161" customWidth="1"/>
    <col min="24" max="24" width="4.85546875" style="281" customWidth="1"/>
    <col min="25" max="25" width="4.85546875" style="161" customWidth="1"/>
    <col min="26" max="26" width="4.85546875" style="281" customWidth="1"/>
    <col min="27" max="27" width="4.85546875" style="161" customWidth="1"/>
    <col min="28" max="28" width="4.7109375" style="281" customWidth="1"/>
    <col min="29" max="29" width="7.7109375" style="282" customWidth="1"/>
    <col min="30" max="30" width="36.140625" style="161" customWidth="1"/>
    <col min="31" max="31" width="7.42578125" style="262" customWidth="1"/>
    <col min="32" max="33" width="8.85546875" style="161" customWidth="1"/>
    <col min="34" max="34" width="19.28515625" style="161" customWidth="1"/>
    <col min="35" max="35" width="25.42578125" style="161" customWidth="1"/>
    <col min="36" max="37" width="9.140625" style="161"/>
    <col min="38" max="38" width="9.140625" style="161" customWidth="1"/>
    <col min="39" max="16384" width="9.140625" style="161"/>
  </cols>
  <sheetData>
    <row r="1" spans="1:35" ht="15.75" customHeight="1" thickBot="1">
      <c r="A1" s="483" t="str">
        <f>alapadatok!C4</f>
        <v>Zamárdi Fekete István Általános Iskola és Alapfokú Művészeti Iskola</v>
      </c>
      <c r="B1" s="483"/>
      <c r="C1" s="483"/>
      <c r="D1" s="483"/>
      <c r="E1" s="484"/>
      <c r="F1" s="477" t="s">
        <v>885</v>
      </c>
      <c r="G1" s="478"/>
      <c r="H1" s="479"/>
      <c r="I1" s="156"/>
      <c r="J1" s="157"/>
      <c r="K1" s="158"/>
      <c r="L1" s="157"/>
      <c r="M1" s="158"/>
      <c r="N1" s="157"/>
      <c r="O1" s="158"/>
      <c r="P1" s="157"/>
      <c r="Q1" s="158"/>
      <c r="R1" s="157"/>
      <c r="S1" s="158"/>
      <c r="T1" s="157"/>
      <c r="U1" s="158"/>
      <c r="V1" s="159"/>
      <c r="W1" s="160"/>
      <c r="X1" s="159"/>
      <c r="Y1" s="160"/>
      <c r="Z1" s="159"/>
      <c r="AA1" s="160"/>
      <c r="AB1" s="159"/>
      <c r="AC1" s="485" t="s">
        <v>886</v>
      </c>
      <c r="AD1" s="488" t="s">
        <v>887</v>
      </c>
      <c r="AE1" s="491" t="s">
        <v>888</v>
      </c>
      <c r="AF1" s="494" t="s">
        <v>727</v>
      </c>
      <c r="AG1" s="466" t="s">
        <v>765</v>
      </c>
      <c r="AH1" s="468" t="s">
        <v>889</v>
      </c>
      <c r="AI1" s="471" t="s">
        <v>890</v>
      </c>
    </row>
    <row r="2" spans="1:35" ht="15.75" customHeight="1" thickBot="1">
      <c r="A2" s="483"/>
      <c r="B2" s="483"/>
      <c r="C2" s="483"/>
      <c r="D2" s="483"/>
      <c r="E2" s="484"/>
      <c r="F2" s="474" t="s">
        <v>891</v>
      </c>
      <c r="G2" s="475"/>
      <c r="H2" s="476"/>
      <c r="I2" s="162"/>
      <c r="J2" s="163"/>
      <c r="K2" s="164"/>
      <c r="L2" s="163"/>
      <c r="M2" s="164"/>
      <c r="N2" s="163"/>
      <c r="O2" s="164"/>
      <c r="P2" s="163"/>
      <c r="Q2" s="164"/>
      <c r="R2" s="163"/>
      <c r="S2" s="164"/>
      <c r="T2" s="163"/>
      <c r="U2" s="164"/>
      <c r="V2" s="165"/>
      <c r="W2" s="166"/>
      <c r="X2" s="165"/>
      <c r="Y2" s="166"/>
      <c r="Z2" s="165"/>
      <c r="AA2" s="166"/>
      <c r="AB2" s="167"/>
      <c r="AC2" s="486"/>
      <c r="AD2" s="489"/>
      <c r="AE2" s="492"/>
      <c r="AF2" s="495"/>
      <c r="AG2" s="466"/>
      <c r="AH2" s="469"/>
      <c r="AI2" s="472"/>
    </row>
    <row r="3" spans="1:35" ht="16.5" customHeight="1" thickBot="1">
      <c r="B3" s="168" t="s">
        <v>892</v>
      </c>
      <c r="C3" s="169"/>
      <c r="D3" s="169"/>
      <c r="E3" s="169"/>
      <c r="F3" s="477" t="s">
        <v>893</v>
      </c>
      <c r="G3" s="478"/>
      <c r="H3" s="479"/>
      <c r="I3" s="170"/>
      <c r="J3" s="171"/>
      <c r="K3" s="172"/>
      <c r="L3" s="171"/>
      <c r="M3" s="172"/>
      <c r="N3" s="171"/>
      <c r="O3" s="172"/>
      <c r="P3" s="171"/>
      <c r="Q3" s="172"/>
      <c r="R3" s="171"/>
      <c r="S3" s="172"/>
      <c r="T3" s="171"/>
      <c r="U3" s="172"/>
      <c r="V3" s="171"/>
      <c r="W3" s="172"/>
      <c r="X3" s="171"/>
      <c r="Y3" s="172"/>
      <c r="Z3" s="171"/>
      <c r="AA3" s="172"/>
      <c r="AB3" s="171"/>
      <c r="AC3" s="486"/>
      <c r="AD3" s="490"/>
      <c r="AE3" s="492"/>
      <c r="AF3" s="495"/>
      <c r="AG3" s="466"/>
      <c r="AH3" s="469"/>
      <c r="AI3" s="472"/>
    </row>
    <row r="4" spans="1:35" ht="203.25" customHeight="1" thickBot="1">
      <c r="A4" s="173" t="s">
        <v>894</v>
      </c>
      <c r="B4" s="174" t="s">
        <v>708</v>
      </c>
      <c r="C4" s="175" t="s">
        <v>895</v>
      </c>
      <c r="D4" s="176" t="s">
        <v>896</v>
      </c>
      <c r="E4" s="177" t="s">
        <v>897</v>
      </c>
      <c r="F4" s="178" t="s">
        <v>898</v>
      </c>
      <c r="G4" s="178" t="s">
        <v>899</v>
      </c>
      <c r="H4" s="179" t="s">
        <v>900</v>
      </c>
      <c r="I4" s="480" t="s">
        <v>901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2"/>
      <c r="AC4" s="487"/>
      <c r="AD4" s="180" t="s">
        <v>902</v>
      </c>
      <c r="AE4" s="493"/>
      <c r="AF4" s="496"/>
      <c r="AG4" s="467"/>
      <c r="AH4" s="470"/>
      <c r="AI4" s="473"/>
    </row>
    <row r="5" spans="1:35" ht="16.5" thickBot="1">
      <c r="A5" s="181">
        <v>1</v>
      </c>
      <c r="B5" s="182">
        <v>2</v>
      </c>
      <c r="C5" s="183"/>
      <c r="D5" s="183"/>
      <c r="E5" s="183"/>
      <c r="F5" s="183"/>
      <c r="G5" s="184"/>
      <c r="H5" s="183">
        <v>3</v>
      </c>
      <c r="I5" s="448">
        <v>4</v>
      </c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50"/>
      <c r="AC5" s="185">
        <v>5</v>
      </c>
      <c r="AD5" s="186">
        <v>6</v>
      </c>
      <c r="AE5" s="183">
        <v>7</v>
      </c>
      <c r="AF5" s="187">
        <v>8</v>
      </c>
      <c r="AG5" s="188">
        <v>9</v>
      </c>
      <c r="AH5" s="189">
        <v>10</v>
      </c>
      <c r="AI5" s="190">
        <v>11</v>
      </c>
    </row>
    <row r="6" spans="1:35" s="199" customFormat="1" ht="16.5" thickBot="1">
      <c r="A6" s="451" t="s">
        <v>11</v>
      </c>
      <c r="B6" s="454"/>
      <c r="C6" s="457"/>
      <c r="D6" s="460" t="e">
        <f>IF(AE6/AF6&gt;1,1+(AG6/22))+IF(AE6/AF6=1,1)+IF(AE6/AF6&lt;1,AE6/AF6)</f>
        <v>#DIV/0!</v>
      </c>
      <c r="E6" s="191"/>
      <c r="F6" s="192"/>
      <c r="G6" s="193"/>
      <c r="H6" s="194"/>
      <c r="I6" s="195"/>
      <c r="J6" s="196"/>
      <c r="K6" s="195"/>
      <c r="L6" s="196"/>
      <c r="M6" s="195"/>
      <c r="N6" s="196"/>
      <c r="O6" s="195"/>
      <c r="P6" s="196"/>
      <c r="Q6" s="195"/>
      <c r="R6" s="196"/>
      <c r="S6" s="195"/>
      <c r="T6" s="196"/>
      <c r="U6" s="195"/>
      <c r="V6" s="196"/>
      <c r="W6" s="195"/>
      <c r="X6" s="196"/>
      <c r="Y6" s="195"/>
      <c r="Z6" s="196"/>
      <c r="AA6" s="195"/>
      <c r="AB6" s="196"/>
      <c r="AC6" s="463">
        <f>SUM(I6:AB13)</f>
        <v>0</v>
      </c>
      <c r="AD6" s="197"/>
      <c r="AE6" s="497">
        <f>SUM(AC6:AD13)</f>
        <v>0</v>
      </c>
      <c r="AF6" s="497"/>
      <c r="AG6" s="500">
        <f>IF(AE6-AF6&gt;0,AE6-AF6)+IF(AE6-AF6=0,0)+IF(AE6-AF6&lt;0,0)</f>
        <v>0</v>
      </c>
      <c r="AH6" s="198"/>
      <c r="AI6" s="503"/>
    </row>
    <row r="7" spans="1:35" s="199" customFormat="1" ht="16.5" thickBot="1">
      <c r="A7" s="452"/>
      <c r="B7" s="455"/>
      <c r="C7" s="458"/>
      <c r="D7" s="461"/>
      <c r="E7" s="200"/>
      <c r="F7" s="201"/>
      <c r="G7" s="193"/>
      <c r="H7" s="202"/>
      <c r="I7" s="203"/>
      <c r="J7" s="204"/>
      <c r="K7" s="203"/>
      <c r="L7" s="204"/>
      <c r="M7" s="203"/>
      <c r="N7" s="204"/>
      <c r="O7" s="203"/>
      <c r="P7" s="204"/>
      <c r="Q7" s="203"/>
      <c r="R7" s="204"/>
      <c r="S7" s="203"/>
      <c r="T7" s="204"/>
      <c r="U7" s="203"/>
      <c r="V7" s="204"/>
      <c r="W7" s="203"/>
      <c r="X7" s="204"/>
      <c r="Y7" s="203"/>
      <c r="Z7" s="204"/>
      <c r="AA7" s="203"/>
      <c r="AB7" s="204"/>
      <c r="AC7" s="464"/>
      <c r="AD7" s="205"/>
      <c r="AE7" s="498"/>
      <c r="AF7" s="498"/>
      <c r="AG7" s="501"/>
      <c r="AH7" s="206"/>
      <c r="AI7" s="504"/>
    </row>
    <row r="8" spans="1:35" s="199" customFormat="1" ht="16.5" thickBot="1">
      <c r="A8" s="452"/>
      <c r="B8" s="455"/>
      <c r="C8" s="458"/>
      <c r="D8" s="461"/>
      <c r="E8" s="200"/>
      <c r="F8" s="201"/>
      <c r="G8" s="193"/>
      <c r="H8" s="202"/>
      <c r="I8" s="203"/>
      <c r="J8" s="204"/>
      <c r="K8" s="203"/>
      <c r="L8" s="204"/>
      <c r="M8" s="203"/>
      <c r="N8" s="204"/>
      <c r="O8" s="203"/>
      <c r="P8" s="204"/>
      <c r="Q8" s="203"/>
      <c r="R8" s="204"/>
      <c r="S8" s="203"/>
      <c r="T8" s="204"/>
      <c r="U8" s="203"/>
      <c r="V8" s="204"/>
      <c r="W8" s="203"/>
      <c r="X8" s="204"/>
      <c r="Y8" s="203"/>
      <c r="Z8" s="204"/>
      <c r="AA8" s="203"/>
      <c r="AB8" s="204"/>
      <c r="AC8" s="464"/>
      <c r="AD8" s="205"/>
      <c r="AE8" s="498"/>
      <c r="AF8" s="498"/>
      <c r="AG8" s="501"/>
      <c r="AH8" s="206"/>
      <c r="AI8" s="504"/>
    </row>
    <row r="9" spans="1:35" s="199" customFormat="1" ht="16.5" thickBot="1">
      <c r="A9" s="452"/>
      <c r="B9" s="455"/>
      <c r="C9" s="458"/>
      <c r="D9" s="461"/>
      <c r="E9" s="200"/>
      <c r="F9" s="201"/>
      <c r="G9" s="193"/>
      <c r="H9" s="202"/>
      <c r="I9" s="203"/>
      <c r="J9" s="204"/>
      <c r="K9" s="203"/>
      <c r="L9" s="204"/>
      <c r="M9" s="203"/>
      <c r="N9" s="204"/>
      <c r="O9" s="203"/>
      <c r="P9" s="204"/>
      <c r="Q9" s="203"/>
      <c r="R9" s="204"/>
      <c r="S9" s="203"/>
      <c r="T9" s="204"/>
      <c r="U9" s="203"/>
      <c r="V9" s="204"/>
      <c r="W9" s="203"/>
      <c r="X9" s="204"/>
      <c r="Y9" s="203"/>
      <c r="Z9" s="204"/>
      <c r="AA9" s="203"/>
      <c r="AB9" s="204"/>
      <c r="AC9" s="464"/>
      <c r="AD9" s="205"/>
      <c r="AE9" s="498"/>
      <c r="AF9" s="498"/>
      <c r="AG9" s="501"/>
      <c r="AH9" s="206"/>
      <c r="AI9" s="504"/>
    </row>
    <row r="10" spans="1:35" s="199" customFormat="1" ht="16.5" thickBot="1">
      <c r="A10" s="452"/>
      <c r="B10" s="455"/>
      <c r="C10" s="458"/>
      <c r="D10" s="461"/>
      <c r="E10" s="200"/>
      <c r="F10" s="201"/>
      <c r="G10" s="193"/>
      <c r="H10" s="202"/>
      <c r="I10" s="203"/>
      <c r="J10" s="204"/>
      <c r="K10" s="203"/>
      <c r="L10" s="204"/>
      <c r="M10" s="203"/>
      <c r="N10" s="204"/>
      <c r="O10" s="203"/>
      <c r="P10" s="204"/>
      <c r="Q10" s="203"/>
      <c r="R10" s="204"/>
      <c r="S10" s="203"/>
      <c r="T10" s="204"/>
      <c r="U10" s="203"/>
      <c r="V10" s="204"/>
      <c r="W10" s="203"/>
      <c r="X10" s="204"/>
      <c r="Y10" s="203"/>
      <c r="Z10" s="204"/>
      <c r="AA10" s="203"/>
      <c r="AB10" s="204"/>
      <c r="AC10" s="464"/>
      <c r="AD10" s="205"/>
      <c r="AE10" s="498"/>
      <c r="AF10" s="498"/>
      <c r="AG10" s="501"/>
      <c r="AH10" s="206"/>
      <c r="AI10" s="504"/>
    </row>
    <row r="11" spans="1:35" s="199" customFormat="1" ht="16.5" thickBot="1">
      <c r="A11" s="452"/>
      <c r="B11" s="455"/>
      <c r="C11" s="458"/>
      <c r="D11" s="461"/>
      <c r="E11" s="200"/>
      <c r="F11" s="201"/>
      <c r="G11" s="193"/>
      <c r="H11" s="202"/>
      <c r="I11" s="203"/>
      <c r="J11" s="204"/>
      <c r="K11" s="203"/>
      <c r="L11" s="204"/>
      <c r="M11" s="203"/>
      <c r="N11" s="204"/>
      <c r="O11" s="203"/>
      <c r="P11" s="204"/>
      <c r="Q11" s="203"/>
      <c r="R11" s="204"/>
      <c r="S11" s="203"/>
      <c r="T11" s="204"/>
      <c r="U11" s="203"/>
      <c r="V11" s="204"/>
      <c r="W11" s="203"/>
      <c r="X11" s="204"/>
      <c r="Y11" s="203"/>
      <c r="Z11" s="204"/>
      <c r="AA11" s="203"/>
      <c r="AB11" s="204"/>
      <c r="AC11" s="464"/>
      <c r="AD11" s="205"/>
      <c r="AE11" s="498"/>
      <c r="AF11" s="498"/>
      <c r="AG11" s="501"/>
      <c r="AH11" s="206"/>
      <c r="AI11" s="504"/>
    </row>
    <row r="12" spans="1:35" ht="16.5" thickBot="1">
      <c r="A12" s="452"/>
      <c r="B12" s="455"/>
      <c r="C12" s="458"/>
      <c r="D12" s="461"/>
      <c r="E12" s="207"/>
      <c r="F12" s="208"/>
      <c r="G12" s="193"/>
      <c r="H12" s="209"/>
      <c r="I12" s="210"/>
      <c r="J12" s="211"/>
      <c r="K12" s="210"/>
      <c r="L12" s="211"/>
      <c r="M12" s="210"/>
      <c r="N12" s="211"/>
      <c r="O12" s="210"/>
      <c r="P12" s="211"/>
      <c r="Q12" s="210"/>
      <c r="R12" s="211"/>
      <c r="S12" s="210"/>
      <c r="T12" s="211"/>
      <c r="U12" s="210"/>
      <c r="V12" s="211"/>
      <c r="W12" s="210"/>
      <c r="X12" s="211"/>
      <c r="Y12" s="210"/>
      <c r="Z12" s="211"/>
      <c r="AA12" s="210"/>
      <c r="AB12" s="211"/>
      <c r="AC12" s="464"/>
      <c r="AD12" s="212"/>
      <c r="AE12" s="498"/>
      <c r="AF12" s="498"/>
      <c r="AG12" s="501"/>
      <c r="AH12" s="213"/>
      <c r="AI12" s="504"/>
    </row>
    <row r="13" spans="1:35" ht="16.5" thickBot="1">
      <c r="A13" s="453"/>
      <c r="B13" s="456"/>
      <c r="C13" s="459"/>
      <c r="D13" s="462"/>
      <c r="E13" s="214"/>
      <c r="F13" s="215"/>
      <c r="G13" s="193"/>
      <c r="H13" s="216"/>
      <c r="I13" s="217"/>
      <c r="J13" s="218"/>
      <c r="K13" s="217"/>
      <c r="L13" s="218"/>
      <c r="M13" s="217"/>
      <c r="N13" s="218"/>
      <c r="O13" s="217"/>
      <c r="P13" s="218"/>
      <c r="Q13" s="217"/>
      <c r="R13" s="218"/>
      <c r="S13" s="217"/>
      <c r="T13" s="218"/>
      <c r="U13" s="217"/>
      <c r="V13" s="218"/>
      <c r="W13" s="217"/>
      <c r="X13" s="218"/>
      <c r="Y13" s="217"/>
      <c r="Z13" s="218"/>
      <c r="AA13" s="217"/>
      <c r="AB13" s="218"/>
      <c r="AC13" s="465"/>
      <c r="AD13" s="219"/>
      <c r="AE13" s="499"/>
      <c r="AF13" s="499"/>
      <c r="AG13" s="502"/>
      <c r="AH13" s="215"/>
      <c r="AI13" s="505"/>
    </row>
    <row r="14" spans="1:35" ht="16.5" thickBot="1">
      <c r="A14" s="451" t="s">
        <v>12</v>
      </c>
      <c r="B14" s="454"/>
      <c r="C14" s="457"/>
      <c r="D14" s="460" t="e">
        <f t="shared" ref="D14" si="0">IF(AE14/AF14&gt;1,1+(AG14/22))+IF(AE14/AF14=1,1)+IF(AE14/AF14&lt;1,AE14/AF14)</f>
        <v>#DIV/0!</v>
      </c>
      <c r="E14" s="191"/>
      <c r="F14" s="220"/>
      <c r="G14" s="193"/>
      <c r="H14" s="192"/>
      <c r="I14" s="195"/>
      <c r="J14" s="196"/>
      <c r="K14" s="195"/>
      <c r="L14" s="196"/>
      <c r="M14" s="195"/>
      <c r="N14" s="196"/>
      <c r="O14" s="195"/>
      <c r="P14" s="196"/>
      <c r="Q14" s="195"/>
      <c r="R14" s="196"/>
      <c r="S14" s="195"/>
      <c r="T14" s="196"/>
      <c r="U14" s="195"/>
      <c r="V14" s="196"/>
      <c r="W14" s="195"/>
      <c r="X14" s="196"/>
      <c r="Y14" s="195"/>
      <c r="Z14" s="196"/>
      <c r="AA14" s="195"/>
      <c r="AB14" s="196"/>
      <c r="AC14" s="463">
        <f>SUM(I14:AB21)</f>
        <v>0</v>
      </c>
      <c r="AD14" s="221"/>
      <c r="AE14" s="497">
        <f>SUM(AC14:AD21)</f>
        <v>0</v>
      </c>
      <c r="AF14" s="497"/>
      <c r="AG14" s="500">
        <f t="shared" ref="AG14" si="1">IF(AE14-AF14&gt;0,AE14-AF14)+IF(AE14-AF14=0,0)+IF(AE14-AF14&lt;0,0)</f>
        <v>0</v>
      </c>
      <c r="AH14" s="192"/>
      <c r="AI14" s="506"/>
    </row>
    <row r="15" spans="1:35" ht="16.5" thickBot="1">
      <c r="A15" s="452"/>
      <c r="B15" s="455"/>
      <c r="C15" s="458"/>
      <c r="D15" s="461"/>
      <c r="E15" s="200"/>
      <c r="F15" s="222"/>
      <c r="G15" s="193"/>
      <c r="H15" s="201"/>
      <c r="I15" s="203"/>
      <c r="J15" s="204"/>
      <c r="K15" s="203"/>
      <c r="L15" s="204"/>
      <c r="M15" s="203"/>
      <c r="N15" s="204"/>
      <c r="O15" s="203"/>
      <c r="P15" s="204"/>
      <c r="Q15" s="203"/>
      <c r="R15" s="204"/>
      <c r="S15" s="203"/>
      <c r="T15" s="204"/>
      <c r="U15" s="203"/>
      <c r="V15" s="204"/>
      <c r="W15" s="203"/>
      <c r="X15" s="204"/>
      <c r="Y15" s="203"/>
      <c r="Z15" s="204"/>
      <c r="AA15" s="203"/>
      <c r="AB15" s="204"/>
      <c r="AC15" s="464"/>
      <c r="AD15" s="223"/>
      <c r="AE15" s="498"/>
      <c r="AF15" s="498"/>
      <c r="AG15" s="501"/>
      <c r="AH15" s="201"/>
      <c r="AI15" s="507"/>
    </row>
    <row r="16" spans="1:35" ht="16.5" thickBot="1">
      <c r="A16" s="452"/>
      <c r="B16" s="455"/>
      <c r="C16" s="458"/>
      <c r="D16" s="461"/>
      <c r="E16" s="200"/>
      <c r="F16" s="222"/>
      <c r="G16" s="193"/>
      <c r="H16" s="201"/>
      <c r="I16" s="203"/>
      <c r="J16" s="204"/>
      <c r="K16" s="203"/>
      <c r="L16" s="204"/>
      <c r="M16" s="203"/>
      <c r="N16" s="204"/>
      <c r="O16" s="203"/>
      <c r="P16" s="204"/>
      <c r="Q16" s="203"/>
      <c r="R16" s="204"/>
      <c r="S16" s="203"/>
      <c r="T16" s="204"/>
      <c r="U16" s="203"/>
      <c r="V16" s="204"/>
      <c r="W16" s="203"/>
      <c r="X16" s="204"/>
      <c r="Y16" s="203"/>
      <c r="Z16" s="204"/>
      <c r="AA16" s="203"/>
      <c r="AB16" s="204"/>
      <c r="AC16" s="464"/>
      <c r="AD16" s="223"/>
      <c r="AE16" s="498"/>
      <c r="AF16" s="498"/>
      <c r="AG16" s="501"/>
      <c r="AH16" s="201"/>
      <c r="AI16" s="507"/>
    </row>
    <row r="17" spans="1:35" ht="16.5" thickBot="1">
      <c r="A17" s="452"/>
      <c r="B17" s="455"/>
      <c r="C17" s="458"/>
      <c r="D17" s="461"/>
      <c r="E17" s="200"/>
      <c r="F17" s="222"/>
      <c r="G17" s="193"/>
      <c r="H17" s="201"/>
      <c r="I17" s="203"/>
      <c r="J17" s="204"/>
      <c r="K17" s="203"/>
      <c r="L17" s="204"/>
      <c r="M17" s="203"/>
      <c r="N17" s="204"/>
      <c r="O17" s="203"/>
      <c r="P17" s="204"/>
      <c r="Q17" s="203"/>
      <c r="R17" s="204"/>
      <c r="S17" s="203"/>
      <c r="T17" s="204"/>
      <c r="U17" s="203"/>
      <c r="V17" s="204"/>
      <c r="W17" s="203"/>
      <c r="X17" s="204"/>
      <c r="Y17" s="203"/>
      <c r="Z17" s="204"/>
      <c r="AA17" s="203"/>
      <c r="AB17" s="204"/>
      <c r="AC17" s="464"/>
      <c r="AD17" s="223"/>
      <c r="AE17" s="498"/>
      <c r="AF17" s="498"/>
      <c r="AG17" s="501"/>
      <c r="AH17" s="201"/>
      <c r="AI17" s="507"/>
    </row>
    <row r="18" spans="1:35" ht="16.5" thickBot="1">
      <c r="A18" s="452"/>
      <c r="B18" s="455"/>
      <c r="C18" s="458"/>
      <c r="D18" s="461"/>
      <c r="E18" s="200"/>
      <c r="F18" s="222"/>
      <c r="G18" s="193"/>
      <c r="H18" s="201"/>
      <c r="I18" s="203"/>
      <c r="J18" s="204"/>
      <c r="K18" s="203"/>
      <c r="L18" s="204"/>
      <c r="M18" s="203"/>
      <c r="N18" s="204"/>
      <c r="O18" s="203"/>
      <c r="P18" s="204"/>
      <c r="Q18" s="203"/>
      <c r="R18" s="204"/>
      <c r="S18" s="203"/>
      <c r="T18" s="204"/>
      <c r="U18" s="203"/>
      <c r="V18" s="204"/>
      <c r="W18" s="203"/>
      <c r="X18" s="204"/>
      <c r="Y18" s="203"/>
      <c r="Z18" s="204"/>
      <c r="AA18" s="203"/>
      <c r="AB18" s="204"/>
      <c r="AC18" s="464"/>
      <c r="AD18" s="223"/>
      <c r="AE18" s="498"/>
      <c r="AF18" s="498"/>
      <c r="AG18" s="501"/>
      <c r="AH18" s="201"/>
      <c r="AI18" s="507"/>
    </row>
    <row r="19" spans="1:35" ht="16.5" thickBot="1">
      <c r="A19" s="452"/>
      <c r="B19" s="455"/>
      <c r="C19" s="458"/>
      <c r="D19" s="461"/>
      <c r="E19" s="200"/>
      <c r="F19" s="222"/>
      <c r="G19" s="193"/>
      <c r="H19" s="201"/>
      <c r="I19" s="203"/>
      <c r="J19" s="204"/>
      <c r="K19" s="203"/>
      <c r="L19" s="204"/>
      <c r="M19" s="203"/>
      <c r="N19" s="204"/>
      <c r="O19" s="203"/>
      <c r="P19" s="204"/>
      <c r="Q19" s="203"/>
      <c r="R19" s="204"/>
      <c r="S19" s="203"/>
      <c r="T19" s="204"/>
      <c r="U19" s="203"/>
      <c r="V19" s="204"/>
      <c r="W19" s="203"/>
      <c r="X19" s="204"/>
      <c r="Y19" s="203"/>
      <c r="Z19" s="204"/>
      <c r="AA19" s="203"/>
      <c r="AB19" s="204"/>
      <c r="AC19" s="464"/>
      <c r="AD19" s="223"/>
      <c r="AE19" s="498"/>
      <c r="AF19" s="498"/>
      <c r="AG19" s="501"/>
      <c r="AH19" s="201"/>
      <c r="AI19" s="507"/>
    </row>
    <row r="20" spans="1:35" ht="16.5" thickBot="1">
      <c r="A20" s="452"/>
      <c r="B20" s="455"/>
      <c r="C20" s="458"/>
      <c r="D20" s="461"/>
      <c r="E20" s="207"/>
      <c r="F20" s="207"/>
      <c r="G20" s="193"/>
      <c r="H20" s="208"/>
      <c r="I20" s="210"/>
      <c r="J20" s="211"/>
      <c r="K20" s="210"/>
      <c r="L20" s="211"/>
      <c r="M20" s="210"/>
      <c r="N20" s="211"/>
      <c r="O20" s="210"/>
      <c r="P20" s="211"/>
      <c r="Q20" s="210"/>
      <c r="R20" s="211"/>
      <c r="S20" s="210"/>
      <c r="T20" s="211"/>
      <c r="U20" s="210"/>
      <c r="V20" s="211"/>
      <c r="W20" s="210"/>
      <c r="X20" s="211"/>
      <c r="Y20" s="210"/>
      <c r="Z20" s="211"/>
      <c r="AA20" s="210"/>
      <c r="AB20" s="211"/>
      <c r="AC20" s="464"/>
      <c r="AD20" s="212"/>
      <c r="AE20" s="498"/>
      <c r="AF20" s="498"/>
      <c r="AG20" s="501"/>
      <c r="AH20" s="208"/>
      <c r="AI20" s="507"/>
    </row>
    <row r="21" spans="1:35" ht="16.5" thickBot="1">
      <c r="A21" s="453"/>
      <c r="B21" s="456"/>
      <c r="C21" s="459"/>
      <c r="D21" s="462"/>
      <c r="E21" s="214"/>
      <c r="F21" s="214"/>
      <c r="G21" s="193"/>
      <c r="H21" s="215"/>
      <c r="I21" s="217"/>
      <c r="J21" s="218"/>
      <c r="K21" s="217"/>
      <c r="L21" s="218"/>
      <c r="M21" s="217"/>
      <c r="N21" s="218"/>
      <c r="O21" s="217"/>
      <c r="P21" s="218"/>
      <c r="Q21" s="217"/>
      <c r="R21" s="218"/>
      <c r="S21" s="217"/>
      <c r="T21" s="218"/>
      <c r="U21" s="217"/>
      <c r="V21" s="218"/>
      <c r="W21" s="217"/>
      <c r="X21" s="218"/>
      <c r="Y21" s="217"/>
      <c r="Z21" s="218"/>
      <c r="AA21" s="217"/>
      <c r="AB21" s="218"/>
      <c r="AC21" s="465"/>
      <c r="AD21" s="219"/>
      <c r="AE21" s="499"/>
      <c r="AF21" s="499"/>
      <c r="AG21" s="502"/>
      <c r="AH21" s="215"/>
      <c r="AI21" s="508"/>
    </row>
    <row r="22" spans="1:35" ht="16.5" thickBot="1">
      <c r="A22" s="451" t="s">
        <v>13</v>
      </c>
      <c r="B22" s="454"/>
      <c r="C22" s="457"/>
      <c r="D22" s="460" t="e">
        <f t="shared" ref="D22" si="2">IF(AE22/AF22&gt;1,1+(AG22/22))+IF(AE22/AF22=1,1)+IF(AE22/AF22&lt;1,AE22/AF22)</f>
        <v>#DIV/0!</v>
      </c>
      <c r="E22" s="191"/>
      <c r="F22" s="220"/>
      <c r="G22" s="193"/>
      <c r="H22" s="192"/>
      <c r="I22" s="195"/>
      <c r="J22" s="196"/>
      <c r="K22" s="195"/>
      <c r="L22" s="196"/>
      <c r="M22" s="195"/>
      <c r="N22" s="196"/>
      <c r="O22" s="195"/>
      <c r="P22" s="196"/>
      <c r="Q22" s="195"/>
      <c r="R22" s="196"/>
      <c r="S22" s="195"/>
      <c r="T22" s="196"/>
      <c r="U22" s="195"/>
      <c r="V22" s="196"/>
      <c r="W22" s="195"/>
      <c r="X22" s="196"/>
      <c r="Y22" s="195"/>
      <c r="Z22" s="196"/>
      <c r="AA22" s="195"/>
      <c r="AB22" s="196"/>
      <c r="AC22" s="463">
        <f>SUM(I22:AB29)</f>
        <v>0</v>
      </c>
      <c r="AD22" s="221"/>
      <c r="AE22" s="497">
        <f>SUM(AC22:AD29)</f>
        <v>0</v>
      </c>
      <c r="AF22" s="497"/>
      <c r="AG22" s="500">
        <f t="shared" ref="AG22" si="3">IF(AE22-AF22&gt;0,AE22-AF22)+IF(AE22-AF22=0,0)+IF(AE22-AF22&lt;0,0)</f>
        <v>0</v>
      </c>
      <c r="AH22" s="192"/>
      <c r="AI22" s="506"/>
    </row>
    <row r="23" spans="1:35" ht="16.5" thickBot="1">
      <c r="A23" s="452"/>
      <c r="B23" s="455"/>
      <c r="C23" s="458"/>
      <c r="D23" s="461"/>
      <c r="E23" s="200"/>
      <c r="F23" s="222"/>
      <c r="G23" s="193"/>
      <c r="H23" s="201"/>
      <c r="I23" s="203"/>
      <c r="J23" s="204"/>
      <c r="K23" s="203"/>
      <c r="L23" s="204"/>
      <c r="M23" s="203"/>
      <c r="N23" s="204"/>
      <c r="O23" s="203"/>
      <c r="P23" s="204"/>
      <c r="Q23" s="203"/>
      <c r="R23" s="204"/>
      <c r="S23" s="203"/>
      <c r="T23" s="204"/>
      <c r="U23" s="203"/>
      <c r="V23" s="204"/>
      <c r="W23" s="203"/>
      <c r="X23" s="204"/>
      <c r="Y23" s="203"/>
      <c r="Z23" s="204"/>
      <c r="AA23" s="203"/>
      <c r="AB23" s="204"/>
      <c r="AC23" s="464"/>
      <c r="AD23" s="223"/>
      <c r="AE23" s="498"/>
      <c r="AF23" s="498"/>
      <c r="AG23" s="501"/>
      <c r="AH23" s="201"/>
      <c r="AI23" s="507"/>
    </row>
    <row r="24" spans="1:35" ht="16.5" thickBot="1">
      <c r="A24" s="452"/>
      <c r="B24" s="455"/>
      <c r="C24" s="458"/>
      <c r="D24" s="461"/>
      <c r="E24" s="200"/>
      <c r="F24" s="222"/>
      <c r="G24" s="193"/>
      <c r="H24" s="201"/>
      <c r="I24" s="203"/>
      <c r="J24" s="204"/>
      <c r="K24" s="203"/>
      <c r="L24" s="204"/>
      <c r="M24" s="203"/>
      <c r="N24" s="204"/>
      <c r="O24" s="203"/>
      <c r="P24" s="204"/>
      <c r="Q24" s="203"/>
      <c r="R24" s="204"/>
      <c r="S24" s="203"/>
      <c r="T24" s="204"/>
      <c r="U24" s="203"/>
      <c r="V24" s="204"/>
      <c r="W24" s="203"/>
      <c r="X24" s="204"/>
      <c r="Y24" s="203"/>
      <c r="Z24" s="204"/>
      <c r="AA24" s="203"/>
      <c r="AB24" s="204"/>
      <c r="AC24" s="464"/>
      <c r="AD24" s="223"/>
      <c r="AE24" s="498"/>
      <c r="AF24" s="498"/>
      <c r="AG24" s="501"/>
      <c r="AH24" s="201"/>
      <c r="AI24" s="507"/>
    </row>
    <row r="25" spans="1:35" ht="16.5" thickBot="1">
      <c r="A25" s="452"/>
      <c r="B25" s="455"/>
      <c r="C25" s="458"/>
      <c r="D25" s="461"/>
      <c r="E25" s="200"/>
      <c r="F25" s="222"/>
      <c r="G25" s="193"/>
      <c r="H25" s="201"/>
      <c r="I25" s="203"/>
      <c r="J25" s="204"/>
      <c r="K25" s="203"/>
      <c r="L25" s="204"/>
      <c r="M25" s="203"/>
      <c r="N25" s="204"/>
      <c r="O25" s="203"/>
      <c r="P25" s="204"/>
      <c r="Q25" s="203"/>
      <c r="R25" s="204"/>
      <c r="S25" s="203"/>
      <c r="T25" s="204"/>
      <c r="U25" s="203"/>
      <c r="V25" s="204"/>
      <c r="W25" s="203"/>
      <c r="X25" s="204"/>
      <c r="Y25" s="203"/>
      <c r="Z25" s="204"/>
      <c r="AA25" s="203"/>
      <c r="AB25" s="204"/>
      <c r="AC25" s="464"/>
      <c r="AD25" s="223"/>
      <c r="AE25" s="498"/>
      <c r="AF25" s="498"/>
      <c r="AG25" s="501"/>
      <c r="AH25" s="201"/>
      <c r="AI25" s="507"/>
    </row>
    <row r="26" spans="1:35" ht="16.5" thickBot="1">
      <c r="A26" s="452"/>
      <c r="B26" s="455"/>
      <c r="C26" s="458"/>
      <c r="D26" s="461"/>
      <c r="E26" s="200"/>
      <c r="F26" s="222"/>
      <c r="G26" s="193"/>
      <c r="H26" s="201"/>
      <c r="I26" s="203"/>
      <c r="J26" s="204"/>
      <c r="K26" s="203"/>
      <c r="L26" s="204"/>
      <c r="M26" s="203"/>
      <c r="N26" s="204"/>
      <c r="O26" s="203"/>
      <c r="P26" s="204"/>
      <c r="Q26" s="203"/>
      <c r="R26" s="204"/>
      <c r="S26" s="203"/>
      <c r="T26" s="204"/>
      <c r="U26" s="203"/>
      <c r="V26" s="204"/>
      <c r="W26" s="203"/>
      <c r="X26" s="204"/>
      <c r="Y26" s="203"/>
      <c r="Z26" s="204"/>
      <c r="AA26" s="203"/>
      <c r="AB26" s="204"/>
      <c r="AC26" s="464"/>
      <c r="AD26" s="223"/>
      <c r="AE26" s="498"/>
      <c r="AF26" s="498"/>
      <c r="AG26" s="501"/>
      <c r="AH26" s="201"/>
      <c r="AI26" s="507"/>
    </row>
    <row r="27" spans="1:35" ht="16.5" thickBot="1">
      <c r="A27" s="452"/>
      <c r="B27" s="455"/>
      <c r="C27" s="458"/>
      <c r="D27" s="461"/>
      <c r="E27" s="200"/>
      <c r="F27" s="222"/>
      <c r="G27" s="193"/>
      <c r="H27" s="201"/>
      <c r="I27" s="203"/>
      <c r="J27" s="204"/>
      <c r="K27" s="203"/>
      <c r="L27" s="204"/>
      <c r="M27" s="203"/>
      <c r="N27" s="204"/>
      <c r="O27" s="203"/>
      <c r="P27" s="204"/>
      <c r="Q27" s="203"/>
      <c r="R27" s="204"/>
      <c r="S27" s="203"/>
      <c r="T27" s="204"/>
      <c r="U27" s="203"/>
      <c r="V27" s="204"/>
      <c r="W27" s="203"/>
      <c r="X27" s="204"/>
      <c r="Y27" s="203"/>
      <c r="Z27" s="204"/>
      <c r="AA27" s="203"/>
      <c r="AB27" s="204"/>
      <c r="AC27" s="464"/>
      <c r="AD27" s="223"/>
      <c r="AE27" s="498"/>
      <c r="AF27" s="498"/>
      <c r="AG27" s="501"/>
      <c r="AH27" s="201"/>
      <c r="AI27" s="507"/>
    </row>
    <row r="28" spans="1:35" ht="16.5" thickBot="1">
      <c r="A28" s="452"/>
      <c r="B28" s="455"/>
      <c r="C28" s="458"/>
      <c r="D28" s="461"/>
      <c r="E28" s="207"/>
      <c r="F28" s="207"/>
      <c r="G28" s="193"/>
      <c r="H28" s="208"/>
      <c r="I28" s="210"/>
      <c r="J28" s="211"/>
      <c r="K28" s="210"/>
      <c r="L28" s="211"/>
      <c r="M28" s="210"/>
      <c r="N28" s="211"/>
      <c r="O28" s="210"/>
      <c r="P28" s="211"/>
      <c r="Q28" s="210"/>
      <c r="R28" s="211"/>
      <c r="S28" s="210"/>
      <c r="T28" s="211"/>
      <c r="U28" s="210"/>
      <c r="V28" s="211"/>
      <c r="W28" s="210"/>
      <c r="X28" s="211"/>
      <c r="Y28" s="210"/>
      <c r="Z28" s="211"/>
      <c r="AA28" s="210"/>
      <c r="AB28" s="211"/>
      <c r="AC28" s="464"/>
      <c r="AD28" s="212"/>
      <c r="AE28" s="498"/>
      <c r="AF28" s="498"/>
      <c r="AG28" s="501"/>
      <c r="AH28" s="208"/>
      <c r="AI28" s="507"/>
    </row>
    <row r="29" spans="1:35" ht="16.5" thickBot="1">
      <c r="A29" s="453"/>
      <c r="B29" s="456"/>
      <c r="C29" s="459"/>
      <c r="D29" s="462"/>
      <c r="E29" s="214"/>
      <c r="F29" s="214"/>
      <c r="G29" s="193"/>
      <c r="H29" s="215"/>
      <c r="I29" s="217"/>
      <c r="J29" s="218"/>
      <c r="K29" s="217"/>
      <c r="L29" s="218"/>
      <c r="M29" s="217"/>
      <c r="N29" s="218"/>
      <c r="O29" s="217"/>
      <c r="P29" s="218"/>
      <c r="Q29" s="217"/>
      <c r="R29" s="218"/>
      <c r="S29" s="217"/>
      <c r="T29" s="218"/>
      <c r="U29" s="217"/>
      <c r="V29" s="218"/>
      <c r="W29" s="217"/>
      <c r="X29" s="218"/>
      <c r="Y29" s="217"/>
      <c r="Z29" s="218"/>
      <c r="AA29" s="217"/>
      <c r="AB29" s="218"/>
      <c r="AC29" s="465"/>
      <c r="AD29" s="219"/>
      <c r="AE29" s="499"/>
      <c r="AF29" s="499"/>
      <c r="AG29" s="502"/>
      <c r="AH29" s="215"/>
      <c r="AI29" s="508"/>
    </row>
    <row r="30" spans="1:35" ht="16.5" thickBot="1">
      <c r="A30" s="451" t="s">
        <v>14</v>
      </c>
      <c r="B30" s="454"/>
      <c r="C30" s="457"/>
      <c r="D30" s="460" t="e">
        <f t="shared" ref="D30" si="4">IF(AE30/AF30&gt;1,1+(AG30/22))+IF(AE30/AF30=1,1)+IF(AE30/AF30&lt;1,AE30/AF30)</f>
        <v>#DIV/0!</v>
      </c>
      <c r="E30" s="191"/>
      <c r="F30" s="220"/>
      <c r="G30" s="193"/>
      <c r="H30" s="192"/>
      <c r="I30" s="195"/>
      <c r="J30" s="196"/>
      <c r="K30" s="195"/>
      <c r="L30" s="196"/>
      <c r="M30" s="195"/>
      <c r="N30" s="196"/>
      <c r="O30" s="195"/>
      <c r="P30" s="196"/>
      <c r="Q30" s="195"/>
      <c r="R30" s="196"/>
      <c r="S30" s="195"/>
      <c r="T30" s="196"/>
      <c r="U30" s="195"/>
      <c r="V30" s="196"/>
      <c r="W30" s="195"/>
      <c r="X30" s="196"/>
      <c r="Y30" s="195"/>
      <c r="Z30" s="196"/>
      <c r="AA30" s="195"/>
      <c r="AB30" s="196"/>
      <c r="AC30" s="463">
        <f>SUM(I30:AB37)</f>
        <v>0</v>
      </c>
      <c r="AD30" s="221"/>
      <c r="AE30" s="497">
        <f>SUM(AC30:AD37)</f>
        <v>0</v>
      </c>
      <c r="AF30" s="497"/>
      <c r="AG30" s="500">
        <f t="shared" ref="AG30" si="5">IF(AE30-AF30&gt;0,AE30-AF30)+IF(AE30-AF30=0,0)+IF(AE30-AF30&lt;0,0)</f>
        <v>0</v>
      </c>
      <c r="AH30" s="192"/>
      <c r="AI30" s="507"/>
    </row>
    <row r="31" spans="1:35" ht="16.5" thickBot="1">
      <c r="A31" s="452"/>
      <c r="B31" s="455"/>
      <c r="C31" s="458"/>
      <c r="D31" s="461"/>
      <c r="E31" s="200"/>
      <c r="F31" s="222"/>
      <c r="G31" s="193"/>
      <c r="H31" s="201"/>
      <c r="I31" s="203"/>
      <c r="J31" s="204"/>
      <c r="K31" s="203"/>
      <c r="L31" s="204"/>
      <c r="M31" s="203"/>
      <c r="N31" s="204"/>
      <c r="O31" s="203"/>
      <c r="P31" s="204"/>
      <c r="Q31" s="203"/>
      <c r="R31" s="204"/>
      <c r="S31" s="203"/>
      <c r="T31" s="204"/>
      <c r="U31" s="203"/>
      <c r="V31" s="204"/>
      <c r="W31" s="203"/>
      <c r="X31" s="204"/>
      <c r="Y31" s="203"/>
      <c r="Z31" s="204"/>
      <c r="AA31" s="203"/>
      <c r="AB31" s="204"/>
      <c r="AC31" s="464"/>
      <c r="AD31" s="223"/>
      <c r="AE31" s="498"/>
      <c r="AF31" s="498"/>
      <c r="AG31" s="501"/>
      <c r="AH31" s="201"/>
      <c r="AI31" s="507"/>
    </row>
    <row r="32" spans="1:35" ht="16.5" thickBot="1">
      <c r="A32" s="452"/>
      <c r="B32" s="455"/>
      <c r="C32" s="458"/>
      <c r="D32" s="461"/>
      <c r="E32" s="200"/>
      <c r="F32" s="222"/>
      <c r="G32" s="193"/>
      <c r="H32" s="201"/>
      <c r="I32" s="203"/>
      <c r="J32" s="204"/>
      <c r="K32" s="203"/>
      <c r="L32" s="204"/>
      <c r="M32" s="203"/>
      <c r="N32" s="204"/>
      <c r="O32" s="203"/>
      <c r="P32" s="204"/>
      <c r="Q32" s="203"/>
      <c r="R32" s="204"/>
      <c r="S32" s="203"/>
      <c r="T32" s="204"/>
      <c r="U32" s="203"/>
      <c r="V32" s="204"/>
      <c r="W32" s="203"/>
      <c r="X32" s="204"/>
      <c r="Y32" s="203"/>
      <c r="Z32" s="204"/>
      <c r="AA32" s="203"/>
      <c r="AB32" s="204"/>
      <c r="AC32" s="464"/>
      <c r="AD32" s="223"/>
      <c r="AE32" s="498"/>
      <c r="AF32" s="498"/>
      <c r="AG32" s="501"/>
      <c r="AH32" s="201"/>
      <c r="AI32" s="507"/>
    </row>
    <row r="33" spans="1:35" ht="16.5" thickBot="1">
      <c r="A33" s="452"/>
      <c r="B33" s="455"/>
      <c r="C33" s="458"/>
      <c r="D33" s="461"/>
      <c r="E33" s="200"/>
      <c r="F33" s="222"/>
      <c r="G33" s="193"/>
      <c r="H33" s="201"/>
      <c r="I33" s="203"/>
      <c r="J33" s="204"/>
      <c r="K33" s="203"/>
      <c r="L33" s="204"/>
      <c r="M33" s="203"/>
      <c r="N33" s="204"/>
      <c r="O33" s="203"/>
      <c r="P33" s="204"/>
      <c r="Q33" s="203"/>
      <c r="R33" s="204"/>
      <c r="S33" s="203"/>
      <c r="T33" s="204"/>
      <c r="U33" s="203"/>
      <c r="V33" s="204"/>
      <c r="W33" s="203"/>
      <c r="X33" s="204"/>
      <c r="Y33" s="203"/>
      <c r="Z33" s="204"/>
      <c r="AA33" s="203"/>
      <c r="AB33" s="204"/>
      <c r="AC33" s="464"/>
      <c r="AD33" s="223"/>
      <c r="AE33" s="498"/>
      <c r="AF33" s="498"/>
      <c r="AG33" s="501"/>
      <c r="AH33" s="201"/>
      <c r="AI33" s="507"/>
    </row>
    <row r="34" spans="1:35" ht="16.5" thickBot="1">
      <c r="A34" s="452"/>
      <c r="B34" s="455"/>
      <c r="C34" s="458"/>
      <c r="D34" s="461"/>
      <c r="E34" s="200"/>
      <c r="F34" s="222"/>
      <c r="G34" s="193"/>
      <c r="H34" s="201"/>
      <c r="I34" s="203"/>
      <c r="J34" s="204"/>
      <c r="K34" s="203"/>
      <c r="L34" s="204"/>
      <c r="M34" s="203"/>
      <c r="N34" s="204"/>
      <c r="O34" s="203"/>
      <c r="P34" s="204"/>
      <c r="Q34" s="203"/>
      <c r="R34" s="204"/>
      <c r="S34" s="203"/>
      <c r="T34" s="204"/>
      <c r="U34" s="203"/>
      <c r="V34" s="204"/>
      <c r="W34" s="203"/>
      <c r="X34" s="204"/>
      <c r="Y34" s="203"/>
      <c r="Z34" s="204"/>
      <c r="AA34" s="203"/>
      <c r="AB34" s="204"/>
      <c r="AC34" s="464"/>
      <c r="AD34" s="223"/>
      <c r="AE34" s="498"/>
      <c r="AF34" s="498"/>
      <c r="AG34" s="501"/>
      <c r="AH34" s="201"/>
      <c r="AI34" s="507"/>
    </row>
    <row r="35" spans="1:35" ht="16.5" thickBot="1">
      <c r="A35" s="452"/>
      <c r="B35" s="455"/>
      <c r="C35" s="458"/>
      <c r="D35" s="461"/>
      <c r="E35" s="200"/>
      <c r="F35" s="222"/>
      <c r="G35" s="193"/>
      <c r="H35" s="201"/>
      <c r="I35" s="203"/>
      <c r="J35" s="204"/>
      <c r="K35" s="203"/>
      <c r="L35" s="204"/>
      <c r="M35" s="203"/>
      <c r="N35" s="204"/>
      <c r="O35" s="203"/>
      <c r="P35" s="204"/>
      <c r="Q35" s="203"/>
      <c r="R35" s="204"/>
      <c r="S35" s="203"/>
      <c r="T35" s="204"/>
      <c r="U35" s="203"/>
      <c r="V35" s="204"/>
      <c r="W35" s="203"/>
      <c r="X35" s="204"/>
      <c r="Y35" s="203"/>
      <c r="Z35" s="204"/>
      <c r="AA35" s="203"/>
      <c r="AB35" s="204"/>
      <c r="AC35" s="464"/>
      <c r="AD35" s="223"/>
      <c r="AE35" s="498"/>
      <c r="AF35" s="498"/>
      <c r="AG35" s="501"/>
      <c r="AH35" s="201"/>
      <c r="AI35" s="507"/>
    </row>
    <row r="36" spans="1:35" ht="16.5" thickBot="1">
      <c r="A36" s="452"/>
      <c r="B36" s="455"/>
      <c r="C36" s="458"/>
      <c r="D36" s="461"/>
      <c r="E36" s="207"/>
      <c r="F36" s="207"/>
      <c r="G36" s="193"/>
      <c r="H36" s="208"/>
      <c r="I36" s="210"/>
      <c r="J36" s="211"/>
      <c r="K36" s="210"/>
      <c r="L36" s="211"/>
      <c r="M36" s="210"/>
      <c r="N36" s="211"/>
      <c r="O36" s="210"/>
      <c r="P36" s="211"/>
      <c r="Q36" s="210"/>
      <c r="R36" s="211"/>
      <c r="S36" s="210"/>
      <c r="T36" s="211"/>
      <c r="U36" s="210"/>
      <c r="V36" s="211"/>
      <c r="W36" s="210"/>
      <c r="X36" s="211"/>
      <c r="Y36" s="210"/>
      <c r="Z36" s="211"/>
      <c r="AA36" s="210"/>
      <c r="AB36" s="211"/>
      <c r="AC36" s="464"/>
      <c r="AD36" s="212"/>
      <c r="AE36" s="498"/>
      <c r="AF36" s="498"/>
      <c r="AG36" s="501"/>
      <c r="AH36" s="208"/>
      <c r="AI36" s="507"/>
    </row>
    <row r="37" spans="1:35" ht="16.5" thickBot="1">
      <c r="A37" s="453"/>
      <c r="B37" s="456"/>
      <c r="C37" s="459"/>
      <c r="D37" s="462"/>
      <c r="E37" s="214"/>
      <c r="F37" s="214"/>
      <c r="G37" s="193"/>
      <c r="H37" s="215"/>
      <c r="I37" s="217"/>
      <c r="J37" s="218"/>
      <c r="K37" s="217"/>
      <c r="L37" s="218"/>
      <c r="M37" s="217"/>
      <c r="N37" s="218"/>
      <c r="O37" s="217"/>
      <c r="P37" s="218"/>
      <c r="Q37" s="217"/>
      <c r="R37" s="218"/>
      <c r="S37" s="217"/>
      <c r="T37" s="218"/>
      <c r="U37" s="217"/>
      <c r="V37" s="218"/>
      <c r="W37" s="217"/>
      <c r="X37" s="218"/>
      <c r="Y37" s="217"/>
      <c r="Z37" s="218"/>
      <c r="AA37" s="217"/>
      <c r="AB37" s="218"/>
      <c r="AC37" s="465"/>
      <c r="AD37" s="219"/>
      <c r="AE37" s="499"/>
      <c r="AF37" s="499"/>
      <c r="AG37" s="502"/>
      <c r="AH37" s="215"/>
      <c r="AI37" s="508"/>
    </row>
    <row r="38" spans="1:35" ht="16.5" thickBot="1">
      <c r="A38" s="451" t="s">
        <v>15</v>
      </c>
      <c r="B38" s="454"/>
      <c r="C38" s="457"/>
      <c r="D38" s="460" t="e">
        <f t="shared" ref="D38" si="6">IF(AE38/AF38&gt;1,1+(AG38/22))+IF(AE38/AF38=1,1)+IF(AE38/AF38&lt;1,AE38/AF38)</f>
        <v>#DIV/0!</v>
      </c>
      <c r="E38" s="191"/>
      <c r="F38" s="220"/>
      <c r="G38" s="193"/>
      <c r="H38" s="192"/>
      <c r="I38" s="195"/>
      <c r="J38" s="196"/>
      <c r="K38" s="195"/>
      <c r="L38" s="196"/>
      <c r="M38" s="195"/>
      <c r="N38" s="196"/>
      <c r="O38" s="195"/>
      <c r="P38" s="196"/>
      <c r="Q38" s="195"/>
      <c r="R38" s="196"/>
      <c r="S38" s="195"/>
      <c r="T38" s="196"/>
      <c r="U38" s="195"/>
      <c r="V38" s="196"/>
      <c r="W38" s="195"/>
      <c r="X38" s="196"/>
      <c r="Y38" s="195"/>
      <c r="Z38" s="196"/>
      <c r="AA38" s="195"/>
      <c r="AB38" s="196"/>
      <c r="AC38" s="463">
        <f>SUM(I38:AB45)</f>
        <v>0</v>
      </c>
      <c r="AD38" s="221"/>
      <c r="AE38" s="497">
        <f>SUM(AC38:AD45)</f>
        <v>0</v>
      </c>
      <c r="AF38" s="497"/>
      <c r="AG38" s="500">
        <f t="shared" ref="AG38" si="7">IF(AE38-AF38&gt;0,AE38-AF38)+IF(AE38-AF38=0,0)+IF(AE38-AF38&lt;0,0)</f>
        <v>0</v>
      </c>
      <c r="AH38" s="192"/>
      <c r="AI38" s="506"/>
    </row>
    <row r="39" spans="1:35" ht="16.5" thickBot="1">
      <c r="A39" s="452"/>
      <c r="B39" s="455"/>
      <c r="C39" s="458"/>
      <c r="D39" s="461"/>
      <c r="E39" s="200"/>
      <c r="F39" s="222"/>
      <c r="G39" s="193"/>
      <c r="H39" s="201"/>
      <c r="I39" s="203"/>
      <c r="J39" s="204"/>
      <c r="K39" s="203"/>
      <c r="L39" s="204"/>
      <c r="M39" s="203"/>
      <c r="N39" s="204"/>
      <c r="O39" s="203"/>
      <c r="P39" s="204"/>
      <c r="Q39" s="203"/>
      <c r="R39" s="204"/>
      <c r="S39" s="203"/>
      <c r="T39" s="204"/>
      <c r="U39" s="203"/>
      <c r="V39" s="204"/>
      <c r="W39" s="203"/>
      <c r="X39" s="204"/>
      <c r="Y39" s="203"/>
      <c r="Z39" s="204"/>
      <c r="AA39" s="203"/>
      <c r="AB39" s="204"/>
      <c r="AC39" s="464"/>
      <c r="AD39" s="223"/>
      <c r="AE39" s="498"/>
      <c r="AF39" s="498"/>
      <c r="AG39" s="501"/>
      <c r="AH39" s="201"/>
      <c r="AI39" s="507"/>
    </row>
    <row r="40" spans="1:35" ht="16.5" thickBot="1">
      <c r="A40" s="452"/>
      <c r="B40" s="455"/>
      <c r="C40" s="458"/>
      <c r="D40" s="461"/>
      <c r="E40" s="200"/>
      <c r="F40" s="222"/>
      <c r="G40" s="193"/>
      <c r="H40" s="201"/>
      <c r="I40" s="203"/>
      <c r="J40" s="204"/>
      <c r="K40" s="203"/>
      <c r="L40" s="204"/>
      <c r="M40" s="203"/>
      <c r="N40" s="204"/>
      <c r="O40" s="203"/>
      <c r="P40" s="204"/>
      <c r="Q40" s="203"/>
      <c r="R40" s="204"/>
      <c r="S40" s="203"/>
      <c r="T40" s="204"/>
      <c r="U40" s="203"/>
      <c r="V40" s="204"/>
      <c r="W40" s="203"/>
      <c r="X40" s="204"/>
      <c r="Y40" s="203"/>
      <c r="Z40" s="204"/>
      <c r="AA40" s="203"/>
      <c r="AB40" s="204"/>
      <c r="AC40" s="464"/>
      <c r="AD40" s="223"/>
      <c r="AE40" s="498"/>
      <c r="AF40" s="498"/>
      <c r="AG40" s="501"/>
      <c r="AH40" s="201"/>
      <c r="AI40" s="507"/>
    </row>
    <row r="41" spans="1:35" ht="16.5" thickBot="1">
      <c r="A41" s="452"/>
      <c r="B41" s="455"/>
      <c r="C41" s="458"/>
      <c r="D41" s="461"/>
      <c r="E41" s="200"/>
      <c r="F41" s="222"/>
      <c r="G41" s="193"/>
      <c r="H41" s="201"/>
      <c r="I41" s="203"/>
      <c r="J41" s="204"/>
      <c r="K41" s="203"/>
      <c r="L41" s="204"/>
      <c r="M41" s="203"/>
      <c r="N41" s="204"/>
      <c r="O41" s="203"/>
      <c r="P41" s="204"/>
      <c r="Q41" s="203"/>
      <c r="R41" s="204"/>
      <c r="S41" s="203"/>
      <c r="T41" s="204"/>
      <c r="U41" s="203"/>
      <c r="V41" s="204"/>
      <c r="W41" s="203"/>
      <c r="X41" s="204"/>
      <c r="Y41" s="203"/>
      <c r="Z41" s="204"/>
      <c r="AA41" s="203"/>
      <c r="AB41" s="204"/>
      <c r="AC41" s="464"/>
      <c r="AD41" s="223"/>
      <c r="AE41" s="498"/>
      <c r="AF41" s="498"/>
      <c r="AG41" s="501"/>
      <c r="AH41" s="201"/>
      <c r="AI41" s="507"/>
    </row>
    <row r="42" spans="1:35" ht="16.5" thickBot="1">
      <c r="A42" s="452"/>
      <c r="B42" s="455"/>
      <c r="C42" s="458"/>
      <c r="D42" s="461"/>
      <c r="E42" s="200"/>
      <c r="F42" s="222"/>
      <c r="G42" s="193"/>
      <c r="H42" s="201"/>
      <c r="I42" s="203"/>
      <c r="J42" s="204"/>
      <c r="K42" s="203"/>
      <c r="L42" s="204"/>
      <c r="M42" s="203"/>
      <c r="N42" s="204"/>
      <c r="O42" s="203"/>
      <c r="P42" s="204"/>
      <c r="Q42" s="203"/>
      <c r="R42" s="204"/>
      <c r="S42" s="203"/>
      <c r="T42" s="204"/>
      <c r="U42" s="203"/>
      <c r="V42" s="204"/>
      <c r="W42" s="203"/>
      <c r="X42" s="204"/>
      <c r="Y42" s="203"/>
      <c r="Z42" s="204"/>
      <c r="AA42" s="203"/>
      <c r="AB42" s="204"/>
      <c r="AC42" s="464"/>
      <c r="AD42" s="223"/>
      <c r="AE42" s="498"/>
      <c r="AF42" s="498"/>
      <c r="AG42" s="501"/>
      <c r="AH42" s="201"/>
      <c r="AI42" s="507"/>
    </row>
    <row r="43" spans="1:35" ht="16.5" thickBot="1">
      <c r="A43" s="452"/>
      <c r="B43" s="455"/>
      <c r="C43" s="458"/>
      <c r="D43" s="461"/>
      <c r="E43" s="200"/>
      <c r="F43" s="222"/>
      <c r="G43" s="193"/>
      <c r="H43" s="201"/>
      <c r="I43" s="203"/>
      <c r="J43" s="204"/>
      <c r="K43" s="203"/>
      <c r="L43" s="204"/>
      <c r="M43" s="203"/>
      <c r="N43" s="204"/>
      <c r="O43" s="203"/>
      <c r="P43" s="204"/>
      <c r="Q43" s="203"/>
      <c r="R43" s="204"/>
      <c r="S43" s="203"/>
      <c r="T43" s="204"/>
      <c r="U43" s="203"/>
      <c r="V43" s="204"/>
      <c r="W43" s="203"/>
      <c r="X43" s="204"/>
      <c r="Y43" s="203"/>
      <c r="Z43" s="204"/>
      <c r="AA43" s="203"/>
      <c r="AB43" s="204"/>
      <c r="AC43" s="464"/>
      <c r="AD43" s="223"/>
      <c r="AE43" s="498"/>
      <c r="AF43" s="498"/>
      <c r="AG43" s="501"/>
      <c r="AH43" s="201"/>
      <c r="AI43" s="507"/>
    </row>
    <row r="44" spans="1:35" ht="16.5" thickBot="1">
      <c r="A44" s="452"/>
      <c r="B44" s="455"/>
      <c r="C44" s="458"/>
      <c r="D44" s="461"/>
      <c r="E44" s="207"/>
      <c r="F44" s="207"/>
      <c r="G44" s="193"/>
      <c r="H44" s="208"/>
      <c r="I44" s="210"/>
      <c r="J44" s="211"/>
      <c r="K44" s="210"/>
      <c r="L44" s="211"/>
      <c r="M44" s="210"/>
      <c r="N44" s="211"/>
      <c r="O44" s="210"/>
      <c r="P44" s="211"/>
      <c r="Q44" s="210"/>
      <c r="R44" s="211"/>
      <c r="S44" s="210"/>
      <c r="T44" s="211"/>
      <c r="U44" s="210"/>
      <c r="V44" s="211"/>
      <c r="W44" s="210"/>
      <c r="X44" s="211"/>
      <c r="Y44" s="210"/>
      <c r="Z44" s="211"/>
      <c r="AA44" s="210"/>
      <c r="AB44" s="211"/>
      <c r="AC44" s="464"/>
      <c r="AD44" s="212"/>
      <c r="AE44" s="498"/>
      <c r="AF44" s="498"/>
      <c r="AG44" s="501"/>
      <c r="AH44" s="208"/>
      <c r="AI44" s="507"/>
    </row>
    <row r="45" spans="1:35" ht="16.5" thickBot="1">
      <c r="A45" s="453"/>
      <c r="B45" s="456"/>
      <c r="C45" s="459"/>
      <c r="D45" s="462"/>
      <c r="E45" s="214"/>
      <c r="F45" s="214"/>
      <c r="G45" s="193"/>
      <c r="H45" s="215"/>
      <c r="I45" s="217"/>
      <c r="J45" s="218"/>
      <c r="K45" s="217"/>
      <c r="L45" s="218"/>
      <c r="M45" s="217"/>
      <c r="N45" s="218"/>
      <c r="O45" s="217"/>
      <c r="P45" s="218"/>
      <c r="Q45" s="217"/>
      <c r="R45" s="218"/>
      <c r="S45" s="217"/>
      <c r="T45" s="218"/>
      <c r="U45" s="217"/>
      <c r="V45" s="218"/>
      <c r="W45" s="217"/>
      <c r="X45" s="218"/>
      <c r="Y45" s="217"/>
      <c r="Z45" s="218"/>
      <c r="AA45" s="217"/>
      <c r="AB45" s="218"/>
      <c r="AC45" s="465"/>
      <c r="AD45" s="219"/>
      <c r="AE45" s="499"/>
      <c r="AF45" s="499"/>
      <c r="AG45" s="502"/>
      <c r="AH45" s="215"/>
      <c r="AI45" s="508"/>
    </row>
    <row r="46" spans="1:35" ht="16.5" thickBot="1">
      <c r="A46" s="451" t="s">
        <v>16</v>
      </c>
      <c r="B46" s="454"/>
      <c r="C46" s="457"/>
      <c r="D46" s="460" t="e">
        <f t="shared" ref="D46" si="8">IF(AE46/AF46&gt;1,1+(AG46/22))+IF(AE46/AF46=1,1)+IF(AE46/AF46&lt;1,AE46/AF46)</f>
        <v>#DIV/0!</v>
      </c>
      <c r="E46" s="191"/>
      <c r="F46" s="220"/>
      <c r="G46" s="193"/>
      <c r="H46" s="192"/>
      <c r="I46" s="195"/>
      <c r="J46" s="196"/>
      <c r="K46" s="195"/>
      <c r="L46" s="196"/>
      <c r="M46" s="195"/>
      <c r="N46" s="196"/>
      <c r="O46" s="195"/>
      <c r="P46" s="196"/>
      <c r="Q46" s="195"/>
      <c r="R46" s="196"/>
      <c r="S46" s="195"/>
      <c r="T46" s="196"/>
      <c r="U46" s="195"/>
      <c r="V46" s="196"/>
      <c r="W46" s="195"/>
      <c r="X46" s="196"/>
      <c r="Y46" s="195"/>
      <c r="Z46" s="196"/>
      <c r="AA46" s="195"/>
      <c r="AB46" s="196"/>
      <c r="AC46" s="463">
        <f>SUM(I46:AB53)</f>
        <v>0</v>
      </c>
      <c r="AD46" s="221"/>
      <c r="AE46" s="497">
        <f>SUM(AC46:AD53)</f>
        <v>0</v>
      </c>
      <c r="AF46" s="497"/>
      <c r="AG46" s="500">
        <f t="shared" ref="AG46" si="9">IF(AE46-AF46&gt;0,AE46-AF46)+IF(AE46-AF46=0,0)+IF(AE46-AF46&lt;0,0)</f>
        <v>0</v>
      </c>
      <c r="AH46" s="192"/>
      <c r="AI46" s="506"/>
    </row>
    <row r="47" spans="1:35" ht="16.5" thickBot="1">
      <c r="A47" s="452"/>
      <c r="B47" s="455"/>
      <c r="C47" s="458"/>
      <c r="D47" s="461"/>
      <c r="E47" s="200"/>
      <c r="F47" s="222"/>
      <c r="G47" s="193"/>
      <c r="H47" s="201"/>
      <c r="I47" s="203"/>
      <c r="J47" s="204"/>
      <c r="K47" s="203"/>
      <c r="L47" s="204"/>
      <c r="M47" s="203"/>
      <c r="N47" s="204"/>
      <c r="O47" s="203"/>
      <c r="P47" s="204"/>
      <c r="Q47" s="203"/>
      <c r="R47" s="204"/>
      <c r="S47" s="203"/>
      <c r="T47" s="204"/>
      <c r="U47" s="203"/>
      <c r="V47" s="204"/>
      <c r="W47" s="203"/>
      <c r="X47" s="204"/>
      <c r="Y47" s="203"/>
      <c r="Z47" s="204"/>
      <c r="AA47" s="203"/>
      <c r="AB47" s="204"/>
      <c r="AC47" s="464"/>
      <c r="AD47" s="223"/>
      <c r="AE47" s="498"/>
      <c r="AF47" s="498"/>
      <c r="AG47" s="501"/>
      <c r="AH47" s="201"/>
      <c r="AI47" s="507"/>
    </row>
    <row r="48" spans="1:35" ht="16.5" thickBot="1">
      <c r="A48" s="452"/>
      <c r="B48" s="455"/>
      <c r="C48" s="458"/>
      <c r="D48" s="461"/>
      <c r="E48" s="200"/>
      <c r="F48" s="222"/>
      <c r="G48" s="193"/>
      <c r="H48" s="201"/>
      <c r="I48" s="203"/>
      <c r="J48" s="204"/>
      <c r="K48" s="203"/>
      <c r="L48" s="204"/>
      <c r="M48" s="203"/>
      <c r="N48" s="204"/>
      <c r="O48" s="203"/>
      <c r="P48" s="204"/>
      <c r="Q48" s="203"/>
      <c r="R48" s="204"/>
      <c r="S48" s="203"/>
      <c r="T48" s="204"/>
      <c r="U48" s="203"/>
      <c r="V48" s="204"/>
      <c r="W48" s="203"/>
      <c r="X48" s="204"/>
      <c r="Y48" s="203"/>
      <c r="Z48" s="204"/>
      <c r="AA48" s="203"/>
      <c r="AB48" s="204"/>
      <c r="AC48" s="464"/>
      <c r="AD48" s="223"/>
      <c r="AE48" s="498"/>
      <c r="AF48" s="498"/>
      <c r="AG48" s="501"/>
      <c r="AH48" s="201"/>
      <c r="AI48" s="507"/>
    </row>
    <row r="49" spans="1:35" ht="16.5" thickBot="1">
      <c r="A49" s="452"/>
      <c r="B49" s="455"/>
      <c r="C49" s="458"/>
      <c r="D49" s="461"/>
      <c r="E49" s="200"/>
      <c r="F49" s="222"/>
      <c r="G49" s="193"/>
      <c r="H49" s="201"/>
      <c r="I49" s="203"/>
      <c r="J49" s="204"/>
      <c r="K49" s="203"/>
      <c r="L49" s="204"/>
      <c r="M49" s="203"/>
      <c r="N49" s="204"/>
      <c r="O49" s="203"/>
      <c r="P49" s="204"/>
      <c r="Q49" s="203"/>
      <c r="R49" s="204"/>
      <c r="S49" s="203"/>
      <c r="T49" s="204"/>
      <c r="U49" s="203"/>
      <c r="V49" s="204"/>
      <c r="W49" s="203"/>
      <c r="X49" s="204"/>
      <c r="Y49" s="203"/>
      <c r="Z49" s="204"/>
      <c r="AA49" s="203"/>
      <c r="AB49" s="204"/>
      <c r="AC49" s="464"/>
      <c r="AD49" s="223"/>
      <c r="AE49" s="498"/>
      <c r="AF49" s="498"/>
      <c r="AG49" s="501"/>
      <c r="AH49" s="201"/>
      <c r="AI49" s="507"/>
    </row>
    <row r="50" spans="1:35" ht="16.5" thickBot="1">
      <c r="A50" s="452"/>
      <c r="B50" s="455"/>
      <c r="C50" s="458"/>
      <c r="D50" s="461"/>
      <c r="E50" s="200"/>
      <c r="F50" s="222"/>
      <c r="G50" s="193"/>
      <c r="H50" s="201"/>
      <c r="I50" s="203"/>
      <c r="J50" s="204"/>
      <c r="K50" s="203"/>
      <c r="L50" s="204"/>
      <c r="M50" s="203"/>
      <c r="N50" s="204"/>
      <c r="O50" s="203"/>
      <c r="P50" s="204"/>
      <c r="Q50" s="203"/>
      <c r="R50" s="204"/>
      <c r="S50" s="203"/>
      <c r="T50" s="204"/>
      <c r="U50" s="203"/>
      <c r="V50" s="204"/>
      <c r="W50" s="203"/>
      <c r="X50" s="204"/>
      <c r="Y50" s="203"/>
      <c r="Z50" s="204"/>
      <c r="AA50" s="203"/>
      <c r="AB50" s="204"/>
      <c r="AC50" s="464"/>
      <c r="AD50" s="223"/>
      <c r="AE50" s="498"/>
      <c r="AF50" s="498"/>
      <c r="AG50" s="501"/>
      <c r="AH50" s="201"/>
      <c r="AI50" s="507"/>
    </row>
    <row r="51" spans="1:35" ht="16.5" thickBot="1">
      <c r="A51" s="452"/>
      <c r="B51" s="455"/>
      <c r="C51" s="458"/>
      <c r="D51" s="461"/>
      <c r="E51" s="200"/>
      <c r="F51" s="222"/>
      <c r="G51" s="193"/>
      <c r="H51" s="201"/>
      <c r="I51" s="203"/>
      <c r="J51" s="204"/>
      <c r="K51" s="203"/>
      <c r="L51" s="204"/>
      <c r="M51" s="203"/>
      <c r="N51" s="204"/>
      <c r="O51" s="203"/>
      <c r="P51" s="204"/>
      <c r="Q51" s="203"/>
      <c r="R51" s="204"/>
      <c r="S51" s="203"/>
      <c r="T51" s="204"/>
      <c r="U51" s="203"/>
      <c r="V51" s="204"/>
      <c r="W51" s="203"/>
      <c r="X51" s="204"/>
      <c r="Y51" s="203"/>
      <c r="Z51" s="204"/>
      <c r="AA51" s="203"/>
      <c r="AB51" s="204"/>
      <c r="AC51" s="464"/>
      <c r="AD51" s="223"/>
      <c r="AE51" s="498"/>
      <c r="AF51" s="498"/>
      <c r="AG51" s="501"/>
      <c r="AH51" s="201"/>
      <c r="AI51" s="507"/>
    </row>
    <row r="52" spans="1:35" ht="16.5" thickBot="1">
      <c r="A52" s="452"/>
      <c r="B52" s="455"/>
      <c r="C52" s="458"/>
      <c r="D52" s="461"/>
      <c r="E52" s="207"/>
      <c r="F52" s="207"/>
      <c r="G52" s="193"/>
      <c r="H52" s="208"/>
      <c r="I52" s="210"/>
      <c r="J52" s="211"/>
      <c r="K52" s="210"/>
      <c r="L52" s="211"/>
      <c r="M52" s="210"/>
      <c r="N52" s="211"/>
      <c r="O52" s="210"/>
      <c r="P52" s="211"/>
      <c r="Q52" s="210"/>
      <c r="R52" s="211"/>
      <c r="S52" s="210"/>
      <c r="T52" s="211"/>
      <c r="U52" s="210"/>
      <c r="V52" s="211"/>
      <c r="W52" s="210"/>
      <c r="X52" s="211"/>
      <c r="Y52" s="210"/>
      <c r="Z52" s="211"/>
      <c r="AA52" s="210"/>
      <c r="AB52" s="211"/>
      <c r="AC52" s="464"/>
      <c r="AD52" s="212"/>
      <c r="AE52" s="498"/>
      <c r="AF52" s="498"/>
      <c r="AG52" s="501"/>
      <c r="AH52" s="208"/>
      <c r="AI52" s="507"/>
    </row>
    <row r="53" spans="1:35" ht="16.5" thickBot="1">
      <c r="A53" s="453"/>
      <c r="B53" s="456"/>
      <c r="C53" s="459"/>
      <c r="D53" s="462"/>
      <c r="E53" s="214"/>
      <c r="F53" s="214"/>
      <c r="G53" s="193"/>
      <c r="H53" s="215"/>
      <c r="I53" s="217"/>
      <c r="J53" s="218"/>
      <c r="K53" s="217"/>
      <c r="L53" s="218"/>
      <c r="M53" s="217"/>
      <c r="N53" s="218"/>
      <c r="O53" s="217"/>
      <c r="P53" s="218"/>
      <c r="Q53" s="217"/>
      <c r="R53" s="218"/>
      <c r="S53" s="217"/>
      <c r="T53" s="218"/>
      <c r="U53" s="217"/>
      <c r="V53" s="218"/>
      <c r="W53" s="217"/>
      <c r="X53" s="218"/>
      <c r="Y53" s="217"/>
      <c r="Z53" s="218"/>
      <c r="AA53" s="217"/>
      <c r="AB53" s="218"/>
      <c r="AC53" s="465"/>
      <c r="AD53" s="219"/>
      <c r="AE53" s="499"/>
      <c r="AF53" s="499"/>
      <c r="AG53" s="502"/>
      <c r="AH53" s="215"/>
      <c r="AI53" s="508"/>
    </row>
    <row r="54" spans="1:35" ht="16.5" thickBot="1">
      <c r="A54" s="451" t="s">
        <v>17</v>
      </c>
      <c r="B54" s="454"/>
      <c r="C54" s="457"/>
      <c r="D54" s="460" t="e">
        <f t="shared" ref="D54" si="10">IF(AE54/AF54&gt;1,1+(AG54/22))+IF(AE54/AF54=1,1)+IF(AE54/AF54&lt;1,AE54/AF54)</f>
        <v>#DIV/0!</v>
      </c>
      <c r="E54" s="191"/>
      <c r="F54" s="220"/>
      <c r="G54" s="193"/>
      <c r="H54" s="192"/>
      <c r="I54" s="195"/>
      <c r="J54" s="196"/>
      <c r="K54" s="195"/>
      <c r="L54" s="196"/>
      <c r="M54" s="195"/>
      <c r="N54" s="196"/>
      <c r="O54" s="195"/>
      <c r="P54" s="196"/>
      <c r="Q54" s="195"/>
      <c r="R54" s="196"/>
      <c r="S54" s="195"/>
      <c r="T54" s="196"/>
      <c r="U54" s="195"/>
      <c r="V54" s="196"/>
      <c r="W54" s="195"/>
      <c r="X54" s="196"/>
      <c r="Y54" s="195"/>
      <c r="Z54" s="196"/>
      <c r="AA54" s="195"/>
      <c r="AB54" s="196"/>
      <c r="AC54" s="463">
        <f>SUM(I54:AB61)</f>
        <v>0</v>
      </c>
      <c r="AD54" s="221"/>
      <c r="AE54" s="497">
        <f>SUM(AC54:AD61)</f>
        <v>0</v>
      </c>
      <c r="AF54" s="497"/>
      <c r="AG54" s="500">
        <f t="shared" ref="AG54" si="11">IF(AE54-AF54&gt;0,AE54-AF54)+IF(AE54-AF54=0,0)+IF(AE54-AF54&lt;0,0)</f>
        <v>0</v>
      </c>
      <c r="AH54" s="192"/>
      <c r="AI54" s="506"/>
    </row>
    <row r="55" spans="1:35" ht="16.5" thickBot="1">
      <c r="A55" s="452"/>
      <c r="B55" s="455"/>
      <c r="C55" s="458"/>
      <c r="D55" s="461"/>
      <c r="E55" s="200"/>
      <c r="F55" s="222"/>
      <c r="G55" s="193"/>
      <c r="H55" s="201"/>
      <c r="I55" s="203"/>
      <c r="J55" s="204"/>
      <c r="K55" s="203"/>
      <c r="L55" s="204"/>
      <c r="M55" s="203"/>
      <c r="N55" s="204"/>
      <c r="O55" s="203"/>
      <c r="P55" s="204"/>
      <c r="Q55" s="203"/>
      <c r="R55" s="204"/>
      <c r="S55" s="203"/>
      <c r="T55" s="204"/>
      <c r="U55" s="203"/>
      <c r="V55" s="204"/>
      <c r="W55" s="203"/>
      <c r="X55" s="204"/>
      <c r="Y55" s="203"/>
      <c r="Z55" s="204"/>
      <c r="AA55" s="203"/>
      <c r="AB55" s="204"/>
      <c r="AC55" s="464"/>
      <c r="AD55" s="223"/>
      <c r="AE55" s="498"/>
      <c r="AF55" s="498"/>
      <c r="AG55" s="501"/>
      <c r="AH55" s="201"/>
      <c r="AI55" s="507"/>
    </row>
    <row r="56" spans="1:35" ht="16.5" thickBot="1">
      <c r="A56" s="452"/>
      <c r="B56" s="455"/>
      <c r="C56" s="458"/>
      <c r="D56" s="461"/>
      <c r="E56" s="200"/>
      <c r="F56" s="222"/>
      <c r="G56" s="193"/>
      <c r="H56" s="201"/>
      <c r="I56" s="203"/>
      <c r="J56" s="204"/>
      <c r="K56" s="203"/>
      <c r="L56" s="204"/>
      <c r="M56" s="203"/>
      <c r="N56" s="204"/>
      <c r="O56" s="203"/>
      <c r="P56" s="204"/>
      <c r="Q56" s="203"/>
      <c r="R56" s="204"/>
      <c r="S56" s="203"/>
      <c r="T56" s="204"/>
      <c r="U56" s="203"/>
      <c r="V56" s="204"/>
      <c r="W56" s="203"/>
      <c r="X56" s="204"/>
      <c r="Y56" s="203"/>
      <c r="Z56" s="204"/>
      <c r="AA56" s="203"/>
      <c r="AB56" s="204"/>
      <c r="AC56" s="464"/>
      <c r="AD56" s="223"/>
      <c r="AE56" s="498"/>
      <c r="AF56" s="498"/>
      <c r="AG56" s="501"/>
      <c r="AH56" s="201"/>
      <c r="AI56" s="507"/>
    </row>
    <row r="57" spans="1:35" ht="16.5" thickBot="1">
      <c r="A57" s="452"/>
      <c r="B57" s="455"/>
      <c r="C57" s="458"/>
      <c r="D57" s="461"/>
      <c r="E57" s="200"/>
      <c r="F57" s="222"/>
      <c r="G57" s="193"/>
      <c r="H57" s="201"/>
      <c r="I57" s="203"/>
      <c r="J57" s="204"/>
      <c r="K57" s="203"/>
      <c r="L57" s="204"/>
      <c r="M57" s="203"/>
      <c r="N57" s="204"/>
      <c r="O57" s="203"/>
      <c r="P57" s="204"/>
      <c r="Q57" s="203"/>
      <c r="R57" s="204"/>
      <c r="S57" s="203"/>
      <c r="T57" s="204"/>
      <c r="U57" s="203"/>
      <c r="V57" s="204"/>
      <c r="W57" s="203"/>
      <c r="X57" s="204"/>
      <c r="Y57" s="203"/>
      <c r="Z57" s="204"/>
      <c r="AA57" s="203"/>
      <c r="AB57" s="204"/>
      <c r="AC57" s="464"/>
      <c r="AD57" s="223"/>
      <c r="AE57" s="498"/>
      <c r="AF57" s="498"/>
      <c r="AG57" s="501"/>
      <c r="AH57" s="201"/>
      <c r="AI57" s="507"/>
    </row>
    <row r="58" spans="1:35" ht="16.5" thickBot="1">
      <c r="A58" s="452"/>
      <c r="B58" s="455"/>
      <c r="C58" s="458"/>
      <c r="D58" s="461"/>
      <c r="E58" s="200"/>
      <c r="F58" s="222"/>
      <c r="G58" s="193"/>
      <c r="H58" s="201"/>
      <c r="I58" s="203"/>
      <c r="J58" s="204"/>
      <c r="K58" s="203"/>
      <c r="L58" s="204"/>
      <c r="M58" s="203"/>
      <c r="N58" s="204"/>
      <c r="O58" s="203"/>
      <c r="P58" s="204"/>
      <c r="Q58" s="203"/>
      <c r="R58" s="204"/>
      <c r="S58" s="203"/>
      <c r="T58" s="204"/>
      <c r="U58" s="203"/>
      <c r="V58" s="204"/>
      <c r="W58" s="203"/>
      <c r="X58" s="204"/>
      <c r="Y58" s="203"/>
      <c r="Z58" s="204"/>
      <c r="AA58" s="203"/>
      <c r="AB58" s="204"/>
      <c r="AC58" s="464"/>
      <c r="AD58" s="223"/>
      <c r="AE58" s="498"/>
      <c r="AF58" s="498"/>
      <c r="AG58" s="501"/>
      <c r="AH58" s="201"/>
      <c r="AI58" s="507"/>
    </row>
    <row r="59" spans="1:35" ht="16.5" thickBot="1">
      <c r="A59" s="452"/>
      <c r="B59" s="455"/>
      <c r="C59" s="458"/>
      <c r="D59" s="461"/>
      <c r="E59" s="200"/>
      <c r="F59" s="222"/>
      <c r="G59" s="193"/>
      <c r="H59" s="201"/>
      <c r="I59" s="203"/>
      <c r="J59" s="204"/>
      <c r="K59" s="203"/>
      <c r="L59" s="204"/>
      <c r="M59" s="203"/>
      <c r="N59" s="204"/>
      <c r="O59" s="203"/>
      <c r="P59" s="204"/>
      <c r="Q59" s="203"/>
      <c r="R59" s="204"/>
      <c r="S59" s="203"/>
      <c r="T59" s="204"/>
      <c r="U59" s="203"/>
      <c r="V59" s="204"/>
      <c r="W59" s="203"/>
      <c r="X59" s="204"/>
      <c r="Y59" s="203"/>
      <c r="Z59" s="204"/>
      <c r="AA59" s="203"/>
      <c r="AB59" s="204"/>
      <c r="AC59" s="464"/>
      <c r="AD59" s="223"/>
      <c r="AE59" s="498"/>
      <c r="AF59" s="498"/>
      <c r="AG59" s="501"/>
      <c r="AH59" s="201"/>
      <c r="AI59" s="507"/>
    </row>
    <row r="60" spans="1:35" ht="16.5" thickBot="1">
      <c r="A60" s="452"/>
      <c r="B60" s="455"/>
      <c r="C60" s="458"/>
      <c r="D60" s="461"/>
      <c r="E60" s="207"/>
      <c r="F60" s="207"/>
      <c r="G60" s="193"/>
      <c r="H60" s="208"/>
      <c r="I60" s="210"/>
      <c r="J60" s="211"/>
      <c r="K60" s="210"/>
      <c r="L60" s="211"/>
      <c r="M60" s="210"/>
      <c r="N60" s="211"/>
      <c r="O60" s="210"/>
      <c r="P60" s="211"/>
      <c r="Q60" s="210"/>
      <c r="R60" s="211"/>
      <c r="S60" s="210"/>
      <c r="T60" s="211"/>
      <c r="U60" s="210"/>
      <c r="V60" s="211"/>
      <c r="W60" s="210"/>
      <c r="X60" s="211"/>
      <c r="Y60" s="210"/>
      <c r="Z60" s="211"/>
      <c r="AA60" s="210"/>
      <c r="AB60" s="211"/>
      <c r="AC60" s="464"/>
      <c r="AD60" s="212"/>
      <c r="AE60" s="498"/>
      <c r="AF60" s="498"/>
      <c r="AG60" s="501"/>
      <c r="AH60" s="208"/>
      <c r="AI60" s="507"/>
    </row>
    <row r="61" spans="1:35" ht="16.5" thickBot="1">
      <c r="A61" s="453"/>
      <c r="B61" s="456"/>
      <c r="C61" s="459"/>
      <c r="D61" s="462"/>
      <c r="E61" s="214"/>
      <c r="F61" s="214"/>
      <c r="G61" s="193"/>
      <c r="H61" s="215"/>
      <c r="I61" s="217"/>
      <c r="J61" s="218"/>
      <c r="K61" s="217"/>
      <c r="L61" s="218"/>
      <c r="M61" s="217"/>
      <c r="N61" s="218"/>
      <c r="O61" s="217"/>
      <c r="P61" s="218"/>
      <c r="Q61" s="217"/>
      <c r="R61" s="218"/>
      <c r="S61" s="217"/>
      <c r="T61" s="218"/>
      <c r="U61" s="217"/>
      <c r="V61" s="218"/>
      <c r="W61" s="217"/>
      <c r="X61" s="218"/>
      <c r="Y61" s="217"/>
      <c r="Z61" s="218"/>
      <c r="AA61" s="217"/>
      <c r="AB61" s="218"/>
      <c r="AC61" s="465"/>
      <c r="AD61" s="219"/>
      <c r="AE61" s="499"/>
      <c r="AF61" s="499"/>
      <c r="AG61" s="502"/>
      <c r="AH61" s="215"/>
      <c r="AI61" s="508"/>
    </row>
    <row r="62" spans="1:35" ht="15" customHeight="1" thickBot="1">
      <c r="A62" s="451" t="s">
        <v>18</v>
      </c>
      <c r="B62" s="454"/>
      <c r="C62" s="457"/>
      <c r="D62" s="460" t="e">
        <f t="shared" ref="D62" si="12">IF(AE62/AF62&gt;1,1+(AG62/22))+IF(AE62/AF62=1,1)+IF(AE62/AF62&lt;1,AE62/AF62)</f>
        <v>#DIV/0!</v>
      </c>
      <c r="E62" s="191"/>
      <c r="F62" s="220"/>
      <c r="G62" s="193"/>
      <c r="H62" s="192"/>
      <c r="I62" s="195"/>
      <c r="J62" s="196"/>
      <c r="K62" s="195"/>
      <c r="L62" s="196"/>
      <c r="M62" s="195"/>
      <c r="N62" s="196"/>
      <c r="O62" s="195"/>
      <c r="P62" s="196"/>
      <c r="Q62" s="195"/>
      <c r="R62" s="196"/>
      <c r="S62" s="195"/>
      <c r="T62" s="196"/>
      <c r="U62" s="195"/>
      <c r="V62" s="196"/>
      <c r="W62" s="195"/>
      <c r="X62" s="196"/>
      <c r="Y62" s="195"/>
      <c r="Z62" s="196"/>
      <c r="AA62" s="195"/>
      <c r="AB62" s="196"/>
      <c r="AC62" s="463">
        <f>SUM(I62:AB69)</f>
        <v>0</v>
      </c>
      <c r="AD62" s="221"/>
      <c r="AE62" s="497">
        <f>SUM(AC62:AD69)</f>
        <v>0</v>
      </c>
      <c r="AF62" s="497"/>
      <c r="AG62" s="500">
        <f t="shared" ref="AG62" si="13">IF(AE62-AF62&gt;0,AE62-AF62)+IF(AE62-AF62=0,0)+IF(AE62-AF62&lt;0,0)</f>
        <v>0</v>
      </c>
      <c r="AH62" s="192"/>
      <c r="AI62" s="506"/>
    </row>
    <row r="63" spans="1:35" ht="15" customHeight="1" thickBot="1">
      <c r="A63" s="452"/>
      <c r="B63" s="455"/>
      <c r="C63" s="458"/>
      <c r="D63" s="461"/>
      <c r="E63" s="200"/>
      <c r="F63" s="222"/>
      <c r="G63" s="193"/>
      <c r="H63" s="201"/>
      <c r="I63" s="203"/>
      <c r="J63" s="204"/>
      <c r="K63" s="203"/>
      <c r="L63" s="204"/>
      <c r="M63" s="203"/>
      <c r="N63" s="204"/>
      <c r="O63" s="203"/>
      <c r="P63" s="204"/>
      <c r="Q63" s="203"/>
      <c r="R63" s="204"/>
      <c r="S63" s="203"/>
      <c r="T63" s="204"/>
      <c r="U63" s="203"/>
      <c r="V63" s="204"/>
      <c r="W63" s="203"/>
      <c r="X63" s="204"/>
      <c r="Y63" s="203"/>
      <c r="Z63" s="204"/>
      <c r="AA63" s="203"/>
      <c r="AB63" s="204"/>
      <c r="AC63" s="464"/>
      <c r="AD63" s="223"/>
      <c r="AE63" s="498"/>
      <c r="AF63" s="498"/>
      <c r="AG63" s="501"/>
      <c r="AH63" s="201"/>
      <c r="AI63" s="507"/>
    </row>
    <row r="64" spans="1:35" ht="15" customHeight="1" thickBot="1">
      <c r="A64" s="452"/>
      <c r="B64" s="455"/>
      <c r="C64" s="458"/>
      <c r="D64" s="461"/>
      <c r="E64" s="200"/>
      <c r="F64" s="222"/>
      <c r="G64" s="193"/>
      <c r="H64" s="201"/>
      <c r="I64" s="203"/>
      <c r="J64" s="204"/>
      <c r="K64" s="203"/>
      <c r="L64" s="204"/>
      <c r="M64" s="203"/>
      <c r="N64" s="204"/>
      <c r="O64" s="203"/>
      <c r="P64" s="204"/>
      <c r="Q64" s="203"/>
      <c r="R64" s="204"/>
      <c r="S64" s="203"/>
      <c r="T64" s="204"/>
      <c r="U64" s="203"/>
      <c r="V64" s="204"/>
      <c r="W64" s="203"/>
      <c r="X64" s="204"/>
      <c r="Y64" s="203"/>
      <c r="Z64" s="204"/>
      <c r="AA64" s="203"/>
      <c r="AB64" s="204"/>
      <c r="AC64" s="464"/>
      <c r="AD64" s="223"/>
      <c r="AE64" s="498"/>
      <c r="AF64" s="498"/>
      <c r="AG64" s="501"/>
      <c r="AH64" s="201"/>
      <c r="AI64" s="507"/>
    </row>
    <row r="65" spans="1:35" ht="15" customHeight="1" thickBot="1">
      <c r="A65" s="452"/>
      <c r="B65" s="455"/>
      <c r="C65" s="458"/>
      <c r="D65" s="461"/>
      <c r="E65" s="200"/>
      <c r="F65" s="222"/>
      <c r="G65" s="193"/>
      <c r="H65" s="201"/>
      <c r="I65" s="203"/>
      <c r="J65" s="204"/>
      <c r="K65" s="203"/>
      <c r="L65" s="204"/>
      <c r="M65" s="203"/>
      <c r="N65" s="204"/>
      <c r="O65" s="203"/>
      <c r="P65" s="204"/>
      <c r="Q65" s="203"/>
      <c r="R65" s="204"/>
      <c r="S65" s="203"/>
      <c r="T65" s="204"/>
      <c r="U65" s="203"/>
      <c r="V65" s="204"/>
      <c r="W65" s="203"/>
      <c r="X65" s="204"/>
      <c r="Y65" s="203"/>
      <c r="Z65" s="204"/>
      <c r="AA65" s="203"/>
      <c r="AB65" s="204"/>
      <c r="AC65" s="464"/>
      <c r="AD65" s="223"/>
      <c r="AE65" s="498"/>
      <c r="AF65" s="498"/>
      <c r="AG65" s="501"/>
      <c r="AH65" s="201"/>
      <c r="AI65" s="507"/>
    </row>
    <row r="66" spans="1:35" ht="15" customHeight="1" thickBot="1">
      <c r="A66" s="452"/>
      <c r="B66" s="455"/>
      <c r="C66" s="458"/>
      <c r="D66" s="461"/>
      <c r="E66" s="200"/>
      <c r="F66" s="222"/>
      <c r="G66" s="193"/>
      <c r="H66" s="201"/>
      <c r="I66" s="203"/>
      <c r="J66" s="204"/>
      <c r="K66" s="203"/>
      <c r="L66" s="204"/>
      <c r="M66" s="203"/>
      <c r="N66" s="204"/>
      <c r="O66" s="203"/>
      <c r="P66" s="204"/>
      <c r="Q66" s="203"/>
      <c r="R66" s="204"/>
      <c r="S66" s="203"/>
      <c r="T66" s="204"/>
      <c r="U66" s="203"/>
      <c r="V66" s="204"/>
      <c r="W66" s="203"/>
      <c r="X66" s="204"/>
      <c r="Y66" s="203"/>
      <c r="Z66" s="204"/>
      <c r="AA66" s="203"/>
      <c r="AB66" s="204"/>
      <c r="AC66" s="464"/>
      <c r="AD66" s="223"/>
      <c r="AE66" s="498"/>
      <c r="AF66" s="498"/>
      <c r="AG66" s="501"/>
      <c r="AH66" s="201"/>
      <c r="AI66" s="507"/>
    </row>
    <row r="67" spans="1:35" ht="15" customHeight="1" thickBot="1">
      <c r="A67" s="452"/>
      <c r="B67" s="455"/>
      <c r="C67" s="458"/>
      <c r="D67" s="461"/>
      <c r="E67" s="200"/>
      <c r="F67" s="222"/>
      <c r="G67" s="193"/>
      <c r="H67" s="201"/>
      <c r="I67" s="203"/>
      <c r="J67" s="204"/>
      <c r="K67" s="203"/>
      <c r="L67" s="204"/>
      <c r="M67" s="203"/>
      <c r="N67" s="204"/>
      <c r="O67" s="203"/>
      <c r="P67" s="204"/>
      <c r="Q67" s="203"/>
      <c r="R67" s="204"/>
      <c r="S67" s="203"/>
      <c r="T67" s="204"/>
      <c r="U67" s="203"/>
      <c r="V67" s="204"/>
      <c r="W67" s="203"/>
      <c r="X67" s="204"/>
      <c r="Y67" s="203"/>
      <c r="Z67" s="204"/>
      <c r="AA67" s="203"/>
      <c r="AB67" s="204"/>
      <c r="AC67" s="464"/>
      <c r="AD67" s="223"/>
      <c r="AE67" s="498"/>
      <c r="AF67" s="498"/>
      <c r="AG67" s="501"/>
      <c r="AH67" s="201"/>
      <c r="AI67" s="507"/>
    </row>
    <row r="68" spans="1:35" ht="15" customHeight="1" thickBot="1">
      <c r="A68" s="452"/>
      <c r="B68" s="455"/>
      <c r="C68" s="458"/>
      <c r="D68" s="461"/>
      <c r="E68" s="207"/>
      <c r="F68" s="207"/>
      <c r="G68" s="193"/>
      <c r="H68" s="208"/>
      <c r="I68" s="210"/>
      <c r="J68" s="211"/>
      <c r="K68" s="210"/>
      <c r="L68" s="211"/>
      <c r="M68" s="210"/>
      <c r="N68" s="211"/>
      <c r="O68" s="210"/>
      <c r="P68" s="211"/>
      <c r="Q68" s="210"/>
      <c r="R68" s="211"/>
      <c r="S68" s="210"/>
      <c r="T68" s="211"/>
      <c r="U68" s="210"/>
      <c r="V68" s="211"/>
      <c r="W68" s="210"/>
      <c r="X68" s="211"/>
      <c r="Y68" s="210"/>
      <c r="Z68" s="211"/>
      <c r="AA68" s="210"/>
      <c r="AB68" s="211"/>
      <c r="AC68" s="464"/>
      <c r="AD68" s="212"/>
      <c r="AE68" s="498"/>
      <c r="AF68" s="498"/>
      <c r="AG68" s="501"/>
      <c r="AH68" s="208"/>
      <c r="AI68" s="507"/>
    </row>
    <row r="69" spans="1:35" ht="15.75" customHeight="1" thickBot="1">
      <c r="A69" s="453"/>
      <c r="B69" s="456"/>
      <c r="C69" s="459"/>
      <c r="D69" s="462"/>
      <c r="E69" s="214"/>
      <c r="F69" s="214"/>
      <c r="G69" s="193"/>
      <c r="H69" s="215"/>
      <c r="I69" s="217"/>
      <c r="J69" s="218"/>
      <c r="K69" s="217"/>
      <c r="L69" s="218"/>
      <c r="M69" s="217"/>
      <c r="N69" s="218"/>
      <c r="O69" s="217"/>
      <c r="P69" s="218"/>
      <c r="Q69" s="217"/>
      <c r="R69" s="218"/>
      <c r="S69" s="217"/>
      <c r="T69" s="218"/>
      <c r="U69" s="217"/>
      <c r="V69" s="218"/>
      <c r="W69" s="217"/>
      <c r="X69" s="218"/>
      <c r="Y69" s="217"/>
      <c r="Z69" s="218"/>
      <c r="AA69" s="217"/>
      <c r="AB69" s="218"/>
      <c r="AC69" s="465"/>
      <c r="AD69" s="219"/>
      <c r="AE69" s="499"/>
      <c r="AF69" s="499"/>
      <c r="AG69" s="502"/>
      <c r="AH69" s="215"/>
      <c r="AI69" s="508"/>
    </row>
    <row r="70" spans="1:35" ht="15" customHeight="1" thickBot="1">
      <c r="A70" s="451" t="s">
        <v>86</v>
      </c>
      <c r="B70" s="454"/>
      <c r="C70" s="457"/>
      <c r="D70" s="460" t="e">
        <f t="shared" ref="D70" si="14">IF(AE70/AF70&gt;1,1+(AG70/22))+IF(AE70/AF70=1,1)+IF(AE70/AF70&lt;1,AE70/AF70)</f>
        <v>#DIV/0!</v>
      </c>
      <c r="E70" s="191"/>
      <c r="F70" s="220"/>
      <c r="G70" s="193"/>
      <c r="H70" s="192"/>
      <c r="I70" s="195"/>
      <c r="J70" s="196"/>
      <c r="K70" s="195"/>
      <c r="L70" s="196"/>
      <c r="M70" s="195"/>
      <c r="N70" s="196"/>
      <c r="O70" s="195"/>
      <c r="P70" s="196"/>
      <c r="Q70" s="195"/>
      <c r="R70" s="196"/>
      <c r="S70" s="195"/>
      <c r="T70" s="196"/>
      <c r="U70" s="195"/>
      <c r="V70" s="196"/>
      <c r="W70" s="195"/>
      <c r="X70" s="196"/>
      <c r="Y70" s="195"/>
      <c r="Z70" s="196"/>
      <c r="AA70" s="195"/>
      <c r="AB70" s="196"/>
      <c r="AC70" s="463">
        <f>SUM(I70:AB77)</f>
        <v>0</v>
      </c>
      <c r="AD70" s="221"/>
      <c r="AE70" s="497">
        <f>SUM(AC70:AD77)</f>
        <v>0</v>
      </c>
      <c r="AF70" s="497"/>
      <c r="AG70" s="500">
        <f t="shared" ref="AG70" si="15">IF(AE70-AF70&gt;0,AE70-AF70)+IF(AE70-AF70=0,0)+IF(AE70-AF70&lt;0,0)</f>
        <v>0</v>
      </c>
      <c r="AH70" s="192"/>
      <c r="AI70" s="506"/>
    </row>
    <row r="71" spans="1:35" ht="15" customHeight="1" thickBot="1">
      <c r="A71" s="452"/>
      <c r="B71" s="455"/>
      <c r="C71" s="458"/>
      <c r="D71" s="461"/>
      <c r="E71" s="200"/>
      <c r="F71" s="222"/>
      <c r="G71" s="193"/>
      <c r="H71" s="201"/>
      <c r="I71" s="203"/>
      <c r="J71" s="204"/>
      <c r="K71" s="203"/>
      <c r="L71" s="204"/>
      <c r="M71" s="203"/>
      <c r="N71" s="204"/>
      <c r="O71" s="203"/>
      <c r="P71" s="204"/>
      <c r="Q71" s="203"/>
      <c r="R71" s="204"/>
      <c r="S71" s="203"/>
      <c r="T71" s="204"/>
      <c r="U71" s="203"/>
      <c r="V71" s="204"/>
      <c r="W71" s="203"/>
      <c r="X71" s="204"/>
      <c r="Y71" s="203"/>
      <c r="Z71" s="204"/>
      <c r="AA71" s="203"/>
      <c r="AB71" s="204"/>
      <c r="AC71" s="464"/>
      <c r="AD71" s="223"/>
      <c r="AE71" s="498"/>
      <c r="AF71" s="498"/>
      <c r="AG71" s="501"/>
      <c r="AH71" s="201"/>
      <c r="AI71" s="507"/>
    </row>
    <row r="72" spans="1:35" ht="15" customHeight="1" thickBot="1">
      <c r="A72" s="452"/>
      <c r="B72" s="455"/>
      <c r="C72" s="458"/>
      <c r="D72" s="461"/>
      <c r="E72" s="200"/>
      <c r="F72" s="222"/>
      <c r="G72" s="193"/>
      <c r="H72" s="201"/>
      <c r="I72" s="203"/>
      <c r="J72" s="204"/>
      <c r="K72" s="203"/>
      <c r="L72" s="204"/>
      <c r="M72" s="203"/>
      <c r="N72" s="204"/>
      <c r="O72" s="203"/>
      <c r="P72" s="204"/>
      <c r="Q72" s="203"/>
      <c r="R72" s="204"/>
      <c r="S72" s="203"/>
      <c r="T72" s="204"/>
      <c r="U72" s="203"/>
      <c r="V72" s="204"/>
      <c r="W72" s="203"/>
      <c r="X72" s="204"/>
      <c r="Y72" s="203"/>
      <c r="Z72" s="204"/>
      <c r="AA72" s="203"/>
      <c r="AB72" s="204"/>
      <c r="AC72" s="464"/>
      <c r="AD72" s="223"/>
      <c r="AE72" s="498"/>
      <c r="AF72" s="498"/>
      <c r="AG72" s="501"/>
      <c r="AH72" s="201"/>
      <c r="AI72" s="507"/>
    </row>
    <row r="73" spans="1:35" ht="15" customHeight="1" thickBot="1">
      <c r="A73" s="452"/>
      <c r="B73" s="455"/>
      <c r="C73" s="458"/>
      <c r="D73" s="461"/>
      <c r="E73" s="200"/>
      <c r="F73" s="222"/>
      <c r="G73" s="193"/>
      <c r="H73" s="201"/>
      <c r="I73" s="203"/>
      <c r="J73" s="204"/>
      <c r="K73" s="203"/>
      <c r="L73" s="204"/>
      <c r="M73" s="203"/>
      <c r="N73" s="204"/>
      <c r="O73" s="203"/>
      <c r="P73" s="204"/>
      <c r="Q73" s="203"/>
      <c r="R73" s="204"/>
      <c r="S73" s="203"/>
      <c r="T73" s="204"/>
      <c r="U73" s="203"/>
      <c r="V73" s="204"/>
      <c r="W73" s="203"/>
      <c r="X73" s="204"/>
      <c r="Y73" s="203"/>
      <c r="Z73" s="204"/>
      <c r="AA73" s="203"/>
      <c r="AB73" s="204"/>
      <c r="AC73" s="464"/>
      <c r="AD73" s="223"/>
      <c r="AE73" s="498"/>
      <c r="AF73" s="498"/>
      <c r="AG73" s="501"/>
      <c r="AH73" s="201"/>
      <c r="AI73" s="507"/>
    </row>
    <row r="74" spans="1:35" ht="15" customHeight="1" thickBot="1">
      <c r="A74" s="452"/>
      <c r="B74" s="455"/>
      <c r="C74" s="458"/>
      <c r="D74" s="461"/>
      <c r="E74" s="200"/>
      <c r="F74" s="222"/>
      <c r="G74" s="193"/>
      <c r="H74" s="201"/>
      <c r="I74" s="203"/>
      <c r="J74" s="204"/>
      <c r="K74" s="203"/>
      <c r="L74" s="204"/>
      <c r="M74" s="203"/>
      <c r="N74" s="204"/>
      <c r="O74" s="203"/>
      <c r="P74" s="204"/>
      <c r="Q74" s="203"/>
      <c r="R74" s="204"/>
      <c r="S74" s="203"/>
      <c r="T74" s="204"/>
      <c r="U74" s="203"/>
      <c r="V74" s="204"/>
      <c r="W74" s="203"/>
      <c r="X74" s="204"/>
      <c r="Y74" s="203"/>
      <c r="Z74" s="204"/>
      <c r="AA74" s="203"/>
      <c r="AB74" s="204"/>
      <c r="AC74" s="464"/>
      <c r="AD74" s="223"/>
      <c r="AE74" s="498"/>
      <c r="AF74" s="498"/>
      <c r="AG74" s="501"/>
      <c r="AH74" s="201"/>
      <c r="AI74" s="507"/>
    </row>
    <row r="75" spans="1:35" ht="15" customHeight="1" thickBot="1">
      <c r="A75" s="452"/>
      <c r="B75" s="455"/>
      <c r="C75" s="458"/>
      <c r="D75" s="461"/>
      <c r="E75" s="200"/>
      <c r="F75" s="222"/>
      <c r="G75" s="193"/>
      <c r="H75" s="201"/>
      <c r="I75" s="203"/>
      <c r="J75" s="204"/>
      <c r="K75" s="203"/>
      <c r="L75" s="204"/>
      <c r="M75" s="203"/>
      <c r="N75" s="204"/>
      <c r="O75" s="203"/>
      <c r="P75" s="204"/>
      <c r="Q75" s="203"/>
      <c r="R75" s="204"/>
      <c r="S75" s="203"/>
      <c r="T75" s="204"/>
      <c r="U75" s="203"/>
      <c r="V75" s="204"/>
      <c r="W75" s="203"/>
      <c r="X75" s="204"/>
      <c r="Y75" s="203"/>
      <c r="Z75" s="204"/>
      <c r="AA75" s="203"/>
      <c r="AB75" s="204"/>
      <c r="AC75" s="464"/>
      <c r="AD75" s="223"/>
      <c r="AE75" s="498"/>
      <c r="AF75" s="498"/>
      <c r="AG75" s="501"/>
      <c r="AH75" s="201"/>
      <c r="AI75" s="507"/>
    </row>
    <row r="76" spans="1:35" ht="15" customHeight="1" thickBot="1">
      <c r="A76" s="452"/>
      <c r="B76" s="455"/>
      <c r="C76" s="458"/>
      <c r="D76" s="461"/>
      <c r="E76" s="207"/>
      <c r="F76" s="207"/>
      <c r="G76" s="193"/>
      <c r="H76" s="208"/>
      <c r="I76" s="210"/>
      <c r="J76" s="211"/>
      <c r="K76" s="210"/>
      <c r="L76" s="211"/>
      <c r="M76" s="210"/>
      <c r="N76" s="211"/>
      <c r="O76" s="210"/>
      <c r="P76" s="211"/>
      <c r="Q76" s="210"/>
      <c r="R76" s="211"/>
      <c r="S76" s="210"/>
      <c r="T76" s="211"/>
      <c r="U76" s="210"/>
      <c r="V76" s="211"/>
      <c r="W76" s="210"/>
      <c r="X76" s="211"/>
      <c r="Y76" s="210"/>
      <c r="Z76" s="211"/>
      <c r="AA76" s="210"/>
      <c r="AB76" s="211"/>
      <c r="AC76" s="464"/>
      <c r="AD76" s="212"/>
      <c r="AE76" s="498"/>
      <c r="AF76" s="498"/>
      <c r="AG76" s="501"/>
      <c r="AH76" s="208"/>
      <c r="AI76" s="507"/>
    </row>
    <row r="77" spans="1:35" ht="15.75" customHeight="1" thickBot="1">
      <c r="A77" s="453"/>
      <c r="B77" s="456"/>
      <c r="C77" s="459"/>
      <c r="D77" s="462"/>
      <c r="E77" s="214"/>
      <c r="F77" s="214"/>
      <c r="G77" s="193"/>
      <c r="H77" s="215"/>
      <c r="I77" s="217"/>
      <c r="J77" s="218"/>
      <c r="K77" s="217"/>
      <c r="L77" s="218"/>
      <c r="M77" s="217"/>
      <c r="N77" s="218"/>
      <c r="O77" s="217"/>
      <c r="P77" s="218"/>
      <c r="Q77" s="217"/>
      <c r="R77" s="218"/>
      <c r="S77" s="217"/>
      <c r="T77" s="218"/>
      <c r="U77" s="217"/>
      <c r="V77" s="218"/>
      <c r="W77" s="217"/>
      <c r="X77" s="218"/>
      <c r="Y77" s="217"/>
      <c r="Z77" s="218"/>
      <c r="AA77" s="217"/>
      <c r="AB77" s="218"/>
      <c r="AC77" s="465"/>
      <c r="AD77" s="219"/>
      <c r="AE77" s="499"/>
      <c r="AF77" s="499"/>
      <c r="AG77" s="502"/>
      <c r="AH77" s="215"/>
      <c r="AI77" s="508"/>
    </row>
    <row r="78" spans="1:35" ht="15" customHeight="1" thickBot="1">
      <c r="A78" s="451" t="s">
        <v>92</v>
      </c>
      <c r="B78" s="454"/>
      <c r="C78" s="457"/>
      <c r="D78" s="460" t="e">
        <f t="shared" ref="D78" si="16">IF(AE78/AF78&gt;1,1+(AG78/22))+IF(AE78/AF78=1,1)+IF(AE78/AF78&lt;1,AE78/AF78)</f>
        <v>#DIV/0!</v>
      </c>
      <c r="E78" s="191"/>
      <c r="F78" s="220"/>
      <c r="G78" s="193"/>
      <c r="H78" s="192"/>
      <c r="I78" s="195"/>
      <c r="J78" s="196"/>
      <c r="K78" s="195"/>
      <c r="L78" s="196"/>
      <c r="M78" s="195"/>
      <c r="N78" s="196"/>
      <c r="O78" s="195"/>
      <c r="P78" s="196"/>
      <c r="Q78" s="195"/>
      <c r="R78" s="196"/>
      <c r="S78" s="195"/>
      <c r="T78" s="196"/>
      <c r="U78" s="195"/>
      <c r="V78" s="196"/>
      <c r="W78" s="195"/>
      <c r="X78" s="196"/>
      <c r="Y78" s="195"/>
      <c r="Z78" s="196"/>
      <c r="AA78" s="195"/>
      <c r="AB78" s="196"/>
      <c r="AC78" s="463">
        <f>SUM(I78:AB85)</f>
        <v>0</v>
      </c>
      <c r="AD78" s="221"/>
      <c r="AE78" s="497">
        <f>SUM(AC78:AD85)</f>
        <v>0</v>
      </c>
      <c r="AF78" s="497"/>
      <c r="AG78" s="500">
        <f t="shared" ref="AG78" si="17">IF(AE78-AF78&gt;0,AE78-AF78)+IF(AE78-AF78=0,0)+IF(AE78-AF78&lt;0,0)</f>
        <v>0</v>
      </c>
      <c r="AH78" s="192"/>
      <c r="AI78" s="506"/>
    </row>
    <row r="79" spans="1:35" ht="15" customHeight="1" thickBot="1">
      <c r="A79" s="452"/>
      <c r="B79" s="455"/>
      <c r="C79" s="458"/>
      <c r="D79" s="461"/>
      <c r="E79" s="200"/>
      <c r="F79" s="222"/>
      <c r="G79" s="193"/>
      <c r="H79" s="201"/>
      <c r="I79" s="203"/>
      <c r="J79" s="204"/>
      <c r="K79" s="203"/>
      <c r="L79" s="204"/>
      <c r="M79" s="203"/>
      <c r="N79" s="204"/>
      <c r="O79" s="203"/>
      <c r="P79" s="204"/>
      <c r="Q79" s="203"/>
      <c r="R79" s="204"/>
      <c r="S79" s="203"/>
      <c r="T79" s="204"/>
      <c r="U79" s="203"/>
      <c r="V79" s="204"/>
      <c r="W79" s="203"/>
      <c r="X79" s="204"/>
      <c r="Y79" s="203"/>
      <c r="Z79" s="204"/>
      <c r="AA79" s="203"/>
      <c r="AB79" s="204"/>
      <c r="AC79" s="464"/>
      <c r="AD79" s="223"/>
      <c r="AE79" s="498"/>
      <c r="AF79" s="498"/>
      <c r="AG79" s="501"/>
      <c r="AH79" s="201"/>
      <c r="AI79" s="507"/>
    </row>
    <row r="80" spans="1:35" ht="15" customHeight="1" thickBot="1">
      <c r="A80" s="452"/>
      <c r="B80" s="455"/>
      <c r="C80" s="458"/>
      <c r="D80" s="461"/>
      <c r="E80" s="200"/>
      <c r="F80" s="222"/>
      <c r="G80" s="193"/>
      <c r="H80" s="201"/>
      <c r="I80" s="203"/>
      <c r="J80" s="204"/>
      <c r="K80" s="203"/>
      <c r="L80" s="204"/>
      <c r="M80" s="203"/>
      <c r="N80" s="204"/>
      <c r="O80" s="203"/>
      <c r="P80" s="204"/>
      <c r="Q80" s="203"/>
      <c r="R80" s="204"/>
      <c r="S80" s="203"/>
      <c r="T80" s="204"/>
      <c r="U80" s="203"/>
      <c r="V80" s="204"/>
      <c r="W80" s="203"/>
      <c r="X80" s="204"/>
      <c r="Y80" s="203"/>
      <c r="Z80" s="204"/>
      <c r="AA80" s="203"/>
      <c r="AB80" s="204"/>
      <c r="AC80" s="464"/>
      <c r="AD80" s="223"/>
      <c r="AE80" s="498"/>
      <c r="AF80" s="498"/>
      <c r="AG80" s="501"/>
      <c r="AH80" s="201"/>
      <c r="AI80" s="507"/>
    </row>
    <row r="81" spans="1:35" ht="15" customHeight="1" thickBot="1">
      <c r="A81" s="452"/>
      <c r="B81" s="455"/>
      <c r="C81" s="458"/>
      <c r="D81" s="461"/>
      <c r="E81" s="200"/>
      <c r="F81" s="222"/>
      <c r="G81" s="193"/>
      <c r="H81" s="201"/>
      <c r="I81" s="203"/>
      <c r="J81" s="204"/>
      <c r="K81" s="203"/>
      <c r="L81" s="204"/>
      <c r="M81" s="203"/>
      <c r="N81" s="204"/>
      <c r="O81" s="203"/>
      <c r="P81" s="204"/>
      <c r="Q81" s="203"/>
      <c r="R81" s="204"/>
      <c r="S81" s="203"/>
      <c r="T81" s="204"/>
      <c r="U81" s="203"/>
      <c r="V81" s="204"/>
      <c r="W81" s="203"/>
      <c r="X81" s="204"/>
      <c r="Y81" s="203"/>
      <c r="Z81" s="204"/>
      <c r="AA81" s="203"/>
      <c r="AB81" s="204"/>
      <c r="AC81" s="464"/>
      <c r="AD81" s="223"/>
      <c r="AE81" s="498"/>
      <c r="AF81" s="498"/>
      <c r="AG81" s="501"/>
      <c r="AH81" s="201"/>
      <c r="AI81" s="507"/>
    </row>
    <row r="82" spans="1:35" ht="15" customHeight="1" thickBot="1">
      <c r="A82" s="452"/>
      <c r="B82" s="455"/>
      <c r="C82" s="458"/>
      <c r="D82" s="461"/>
      <c r="E82" s="200"/>
      <c r="F82" s="222"/>
      <c r="G82" s="193"/>
      <c r="H82" s="201"/>
      <c r="I82" s="203"/>
      <c r="J82" s="204"/>
      <c r="K82" s="203"/>
      <c r="L82" s="204"/>
      <c r="M82" s="203"/>
      <c r="N82" s="204"/>
      <c r="O82" s="203"/>
      <c r="P82" s="204"/>
      <c r="Q82" s="203"/>
      <c r="R82" s="204"/>
      <c r="S82" s="203"/>
      <c r="T82" s="204"/>
      <c r="U82" s="203"/>
      <c r="V82" s="204"/>
      <c r="W82" s="203"/>
      <c r="X82" s="204"/>
      <c r="Y82" s="203"/>
      <c r="Z82" s="204"/>
      <c r="AA82" s="203"/>
      <c r="AB82" s="204"/>
      <c r="AC82" s="464"/>
      <c r="AD82" s="223"/>
      <c r="AE82" s="498"/>
      <c r="AF82" s="498"/>
      <c r="AG82" s="501"/>
      <c r="AH82" s="201"/>
      <c r="AI82" s="507"/>
    </row>
    <row r="83" spans="1:35" ht="15" customHeight="1" thickBot="1">
      <c r="A83" s="452"/>
      <c r="B83" s="455"/>
      <c r="C83" s="458"/>
      <c r="D83" s="461"/>
      <c r="E83" s="200"/>
      <c r="F83" s="222"/>
      <c r="G83" s="193"/>
      <c r="H83" s="201"/>
      <c r="I83" s="203"/>
      <c r="J83" s="204"/>
      <c r="K83" s="203"/>
      <c r="L83" s="204"/>
      <c r="M83" s="203"/>
      <c r="N83" s="204"/>
      <c r="O83" s="203"/>
      <c r="P83" s="204"/>
      <c r="Q83" s="203"/>
      <c r="R83" s="204"/>
      <c r="S83" s="203"/>
      <c r="T83" s="204"/>
      <c r="U83" s="203"/>
      <c r="V83" s="204"/>
      <c r="W83" s="203"/>
      <c r="X83" s="204"/>
      <c r="Y83" s="203"/>
      <c r="Z83" s="204"/>
      <c r="AA83" s="203"/>
      <c r="AB83" s="204"/>
      <c r="AC83" s="464"/>
      <c r="AD83" s="223"/>
      <c r="AE83" s="498"/>
      <c r="AF83" s="498"/>
      <c r="AG83" s="501"/>
      <c r="AH83" s="201"/>
      <c r="AI83" s="507"/>
    </row>
    <row r="84" spans="1:35" ht="15" customHeight="1" thickBot="1">
      <c r="A84" s="452"/>
      <c r="B84" s="455"/>
      <c r="C84" s="458"/>
      <c r="D84" s="461"/>
      <c r="E84" s="207"/>
      <c r="F84" s="207"/>
      <c r="G84" s="193"/>
      <c r="H84" s="208"/>
      <c r="I84" s="210"/>
      <c r="J84" s="211"/>
      <c r="K84" s="210"/>
      <c r="L84" s="211"/>
      <c r="M84" s="210"/>
      <c r="N84" s="211"/>
      <c r="O84" s="210"/>
      <c r="P84" s="211"/>
      <c r="Q84" s="210"/>
      <c r="R84" s="211"/>
      <c r="S84" s="210"/>
      <c r="T84" s="211"/>
      <c r="U84" s="210"/>
      <c r="V84" s="211"/>
      <c r="W84" s="210"/>
      <c r="X84" s="211"/>
      <c r="Y84" s="210"/>
      <c r="Z84" s="211"/>
      <c r="AA84" s="210"/>
      <c r="AB84" s="211"/>
      <c r="AC84" s="464"/>
      <c r="AD84" s="212"/>
      <c r="AE84" s="498"/>
      <c r="AF84" s="498"/>
      <c r="AG84" s="501"/>
      <c r="AH84" s="208"/>
      <c r="AI84" s="507"/>
    </row>
    <row r="85" spans="1:35" ht="15.75" customHeight="1" thickBot="1">
      <c r="A85" s="453"/>
      <c r="B85" s="456"/>
      <c r="C85" s="459"/>
      <c r="D85" s="462"/>
      <c r="E85" s="214"/>
      <c r="F85" s="214"/>
      <c r="G85" s="193"/>
      <c r="H85" s="215"/>
      <c r="I85" s="217"/>
      <c r="J85" s="218"/>
      <c r="K85" s="217"/>
      <c r="L85" s="218"/>
      <c r="M85" s="217"/>
      <c r="N85" s="218"/>
      <c r="O85" s="217"/>
      <c r="P85" s="218"/>
      <c r="Q85" s="217"/>
      <c r="R85" s="218"/>
      <c r="S85" s="217"/>
      <c r="T85" s="218"/>
      <c r="U85" s="217"/>
      <c r="V85" s="218"/>
      <c r="W85" s="217"/>
      <c r="X85" s="218"/>
      <c r="Y85" s="217"/>
      <c r="Z85" s="218"/>
      <c r="AA85" s="217"/>
      <c r="AB85" s="218"/>
      <c r="AC85" s="465"/>
      <c r="AD85" s="219"/>
      <c r="AE85" s="499"/>
      <c r="AF85" s="499"/>
      <c r="AG85" s="502"/>
      <c r="AH85" s="215"/>
      <c r="AI85" s="508"/>
    </row>
    <row r="86" spans="1:35" ht="15" customHeight="1" thickBot="1">
      <c r="A86" s="451" t="s">
        <v>95</v>
      </c>
      <c r="B86" s="454"/>
      <c r="C86" s="457"/>
      <c r="D86" s="460" t="e">
        <f t="shared" ref="D86" si="18">IF(AE86/AF86&gt;1,1+(AG86/22))+IF(AE86/AF86=1,1)+IF(AE86/AF86&lt;1,AE86/AF86)</f>
        <v>#DIV/0!</v>
      </c>
      <c r="E86" s="191"/>
      <c r="F86" s="220"/>
      <c r="G86" s="193"/>
      <c r="H86" s="192"/>
      <c r="I86" s="195"/>
      <c r="J86" s="196"/>
      <c r="K86" s="195"/>
      <c r="L86" s="196"/>
      <c r="M86" s="195"/>
      <c r="N86" s="196"/>
      <c r="O86" s="195"/>
      <c r="P86" s="196"/>
      <c r="Q86" s="195"/>
      <c r="R86" s="196"/>
      <c r="S86" s="195"/>
      <c r="T86" s="196"/>
      <c r="U86" s="195"/>
      <c r="V86" s="196"/>
      <c r="W86" s="195"/>
      <c r="X86" s="196"/>
      <c r="Y86" s="195"/>
      <c r="Z86" s="196"/>
      <c r="AA86" s="195"/>
      <c r="AB86" s="196"/>
      <c r="AC86" s="463">
        <f>SUM(I86:AB93)</f>
        <v>0</v>
      </c>
      <c r="AD86" s="221"/>
      <c r="AE86" s="497">
        <f>SUM(AC86:AD93)</f>
        <v>0</v>
      </c>
      <c r="AF86" s="497"/>
      <c r="AG86" s="500">
        <f t="shared" ref="AG86" si="19">IF(AE86-AF86&gt;0,AE86-AF86)+IF(AE86-AF86=0,0)+IF(AE86-AF86&lt;0,0)</f>
        <v>0</v>
      </c>
      <c r="AH86" s="192"/>
      <c r="AI86" s="506"/>
    </row>
    <row r="87" spans="1:35" ht="15" customHeight="1" thickBot="1">
      <c r="A87" s="452"/>
      <c r="B87" s="455"/>
      <c r="C87" s="458"/>
      <c r="D87" s="461"/>
      <c r="E87" s="200"/>
      <c r="F87" s="222"/>
      <c r="G87" s="193"/>
      <c r="H87" s="201"/>
      <c r="I87" s="203"/>
      <c r="J87" s="204"/>
      <c r="K87" s="203"/>
      <c r="L87" s="204"/>
      <c r="M87" s="203"/>
      <c r="N87" s="204"/>
      <c r="O87" s="203"/>
      <c r="P87" s="204"/>
      <c r="Q87" s="203"/>
      <c r="R87" s="204"/>
      <c r="S87" s="203"/>
      <c r="T87" s="204"/>
      <c r="U87" s="203"/>
      <c r="V87" s="204"/>
      <c r="W87" s="203"/>
      <c r="X87" s="204"/>
      <c r="Y87" s="203"/>
      <c r="Z87" s="204"/>
      <c r="AA87" s="203"/>
      <c r="AB87" s="204"/>
      <c r="AC87" s="464"/>
      <c r="AD87" s="223"/>
      <c r="AE87" s="498"/>
      <c r="AF87" s="498"/>
      <c r="AG87" s="501"/>
      <c r="AH87" s="201"/>
      <c r="AI87" s="507"/>
    </row>
    <row r="88" spans="1:35" ht="15" customHeight="1" thickBot="1">
      <c r="A88" s="452"/>
      <c r="B88" s="455"/>
      <c r="C88" s="458"/>
      <c r="D88" s="461"/>
      <c r="E88" s="200"/>
      <c r="F88" s="222"/>
      <c r="G88" s="193"/>
      <c r="H88" s="201"/>
      <c r="I88" s="203"/>
      <c r="J88" s="204"/>
      <c r="K88" s="203"/>
      <c r="L88" s="204"/>
      <c r="M88" s="203"/>
      <c r="N88" s="204"/>
      <c r="O88" s="203"/>
      <c r="P88" s="204"/>
      <c r="Q88" s="203"/>
      <c r="R88" s="204"/>
      <c r="S88" s="203"/>
      <c r="T88" s="204"/>
      <c r="U88" s="203"/>
      <c r="V88" s="204"/>
      <c r="W88" s="203"/>
      <c r="X88" s="204"/>
      <c r="Y88" s="203"/>
      <c r="Z88" s="204"/>
      <c r="AA88" s="203"/>
      <c r="AB88" s="204"/>
      <c r="AC88" s="464"/>
      <c r="AD88" s="223"/>
      <c r="AE88" s="498"/>
      <c r="AF88" s="498"/>
      <c r="AG88" s="501"/>
      <c r="AH88" s="201"/>
      <c r="AI88" s="507"/>
    </row>
    <row r="89" spans="1:35" ht="15" customHeight="1" thickBot="1">
      <c r="A89" s="452"/>
      <c r="B89" s="455"/>
      <c r="C89" s="458"/>
      <c r="D89" s="461"/>
      <c r="E89" s="200"/>
      <c r="F89" s="222"/>
      <c r="G89" s="193"/>
      <c r="H89" s="201"/>
      <c r="I89" s="203"/>
      <c r="J89" s="204"/>
      <c r="K89" s="203"/>
      <c r="L89" s="204"/>
      <c r="M89" s="203"/>
      <c r="N89" s="204"/>
      <c r="O89" s="203"/>
      <c r="P89" s="204"/>
      <c r="Q89" s="203"/>
      <c r="R89" s="204"/>
      <c r="S89" s="203"/>
      <c r="T89" s="204"/>
      <c r="U89" s="203"/>
      <c r="V89" s="204"/>
      <c r="W89" s="203"/>
      <c r="X89" s="204"/>
      <c r="Y89" s="203"/>
      <c r="Z89" s="204"/>
      <c r="AA89" s="203"/>
      <c r="AB89" s="204"/>
      <c r="AC89" s="464"/>
      <c r="AD89" s="223"/>
      <c r="AE89" s="498"/>
      <c r="AF89" s="498"/>
      <c r="AG89" s="501"/>
      <c r="AH89" s="201"/>
      <c r="AI89" s="507"/>
    </row>
    <row r="90" spans="1:35" ht="15" customHeight="1" thickBot="1">
      <c r="A90" s="452"/>
      <c r="B90" s="455"/>
      <c r="C90" s="458"/>
      <c r="D90" s="461"/>
      <c r="E90" s="200"/>
      <c r="F90" s="222"/>
      <c r="G90" s="193"/>
      <c r="H90" s="201"/>
      <c r="I90" s="203"/>
      <c r="J90" s="204"/>
      <c r="K90" s="203"/>
      <c r="L90" s="204"/>
      <c r="M90" s="203"/>
      <c r="N90" s="204"/>
      <c r="O90" s="203"/>
      <c r="P90" s="204"/>
      <c r="Q90" s="203"/>
      <c r="R90" s="204"/>
      <c r="S90" s="203"/>
      <c r="T90" s="204"/>
      <c r="U90" s="203"/>
      <c r="V90" s="204"/>
      <c r="W90" s="203"/>
      <c r="X90" s="204"/>
      <c r="Y90" s="203"/>
      <c r="Z90" s="204"/>
      <c r="AA90" s="203"/>
      <c r="AB90" s="204"/>
      <c r="AC90" s="464"/>
      <c r="AD90" s="223"/>
      <c r="AE90" s="498"/>
      <c r="AF90" s="498"/>
      <c r="AG90" s="501"/>
      <c r="AH90" s="201"/>
      <c r="AI90" s="507"/>
    </row>
    <row r="91" spans="1:35" ht="15" customHeight="1" thickBot="1">
      <c r="A91" s="452"/>
      <c r="B91" s="455"/>
      <c r="C91" s="458"/>
      <c r="D91" s="461"/>
      <c r="E91" s="200"/>
      <c r="F91" s="222"/>
      <c r="G91" s="193"/>
      <c r="H91" s="201"/>
      <c r="I91" s="203"/>
      <c r="J91" s="204"/>
      <c r="K91" s="203"/>
      <c r="L91" s="204"/>
      <c r="M91" s="203"/>
      <c r="N91" s="204"/>
      <c r="O91" s="203"/>
      <c r="P91" s="204"/>
      <c r="Q91" s="203"/>
      <c r="R91" s="204"/>
      <c r="S91" s="203"/>
      <c r="T91" s="204"/>
      <c r="U91" s="203"/>
      <c r="V91" s="204"/>
      <c r="W91" s="203"/>
      <c r="X91" s="204"/>
      <c r="Y91" s="203"/>
      <c r="Z91" s="204"/>
      <c r="AA91" s="203"/>
      <c r="AB91" s="204"/>
      <c r="AC91" s="464"/>
      <c r="AD91" s="223"/>
      <c r="AE91" s="498"/>
      <c r="AF91" s="498"/>
      <c r="AG91" s="501"/>
      <c r="AH91" s="201"/>
      <c r="AI91" s="507"/>
    </row>
    <row r="92" spans="1:35" ht="15" customHeight="1" thickBot="1">
      <c r="A92" s="452"/>
      <c r="B92" s="455"/>
      <c r="C92" s="458"/>
      <c r="D92" s="461"/>
      <c r="E92" s="207"/>
      <c r="F92" s="207"/>
      <c r="G92" s="193"/>
      <c r="H92" s="208"/>
      <c r="I92" s="210"/>
      <c r="J92" s="211"/>
      <c r="K92" s="210"/>
      <c r="L92" s="211"/>
      <c r="M92" s="210"/>
      <c r="N92" s="211"/>
      <c r="O92" s="210"/>
      <c r="P92" s="211"/>
      <c r="Q92" s="210"/>
      <c r="R92" s="211"/>
      <c r="S92" s="210"/>
      <c r="T92" s="211"/>
      <c r="U92" s="210"/>
      <c r="V92" s="211"/>
      <c r="W92" s="210"/>
      <c r="X92" s="211"/>
      <c r="Y92" s="210"/>
      <c r="Z92" s="211"/>
      <c r="AA92" s="210"/>
      <c r="AB92" s="211"/>
      <c r="AC92" s="464"/>
      <c r="AD92" s="212"/>
      <c r="AE92" s="498"/>
      <c r="AF92" s="498"/>
      <c r="AG92" s="501"/>
      <c r="AH92" s="208"/>
      <c r="AI92" s="507"/>
    </row>
    <row r="93" spans="1:35" ht="15.75" customHeight="1" thickBot="1">
      <c r="A93" s="453"/>
      <c r="B93" s="456"/>
      <c r="C93" s="459"/>
      <c r="D93" s="462"/>
      <c r="E93" s="214"/>
      <c r="F93" s="214"/>
      <c r="G93" s="193"/>
      <c r="H93" s="215"/>
      <c r="I93" s="217"/>
      <c r="J93" s="218"/>
      <c r="K93" s="217"/>
      <c r="L93" s="218"/>
      <c r="M93" s="217"/>
      <c r="N93" s="218"/>
      <c r="O93" s="217"/>
      <c r="P93" s="218"/>
      <c r="Q93" s="217"/>
      <c r="R93" s="218"/>
      <c r="S93" s="217"/>
      <c r="T93" s="218"/>
      <c r="U93" s="217"/>
      <c r="V93" s="218"/>
      <c r="W93" s="217"/>
      <c r="X93" s="218"/>
      <c r="Y93" s="217"/>
      <c r="Z93" s="218"/>
      <c r="AA93" s="217"/>
      <c r="AB93" s="218"/>
      <c r="AC93" s="465"/>
      <c r="AD93" s="219"/>
      <c r="AE93" s="499"/>
      <c r="AF93" s="499"/>
      <c r="AG93" s="502"/>
      <c r="AH93" s="215"/>
      <c r="AI93" s="508"/>
    </row>
    <row r="94" spans="1:35" ht="15" customHeight="1" thickBot="1">
      <c r="A94" s="451" t="s">
        <v>98</v>
      </c>
      <c r="B94" s="454"/>
      <c r="C94" s="457"/>
      <c r="D94" s="460" t="e">
        <f t="shared" ref="D94" si="20">IF(AE94/AF94&gt;1,1+(AG94/22))+IF(AE94/AF94=1,1)+IF(AE94/AF94&lt;1,AE94/AF94)</f>
        <v>#DIV/0!</v>
      </c>
      <c r="E94" s="191"/>
      <c r="F94" s="220"/>
      <c r="G94" s="193"/>
      <c r="H94" s="192"/>
      <c r="I94" s="195"/>
      <c r="J94" s="196"/>
      <c r="K94" s="195"/>
      <c r="L94" s="196"/>
      <c r="M94" s="195"/>
      <c r="N94" s="196"/>
      <c r="O94" s="195"/>
      <c r="P94" s="196"/>
      <c r="Q94" s="195"/>
      <c r="R94" s="196"/>
      <c r="S94" s="195"/>
      <c r="T94" s="196"/>
      <c r="U94" s="195"/>
      <c r="V94" s="196"/>
      <c r="W94" s="195"/>
      <c r="X94" s="196"/>
      <c r="Y94" s="195"/>
      <c r="Z94" s="196"/>
      <c r="AA94" s="195"/>
      <c r="AB94" s="196"/>
      <c r="AC94" s="463">
        <f>SUM(I94:AB101)</f>
        <v>0</v>
      </c>
      <c r="AD94" s="221"/>
      <c r="AE94" s="497">
        <f>SUM(AC94:AD101)</f>
        <v>0</v>
      </c>
      <c r="AF94" s="497"/>
      <c r="AG94" s="500">
        <f t="shared" ref="AG94" si="21">IF(AE94-AF94&gt;0,AE94-AF94)+IF(AE94-AF94=0,0)+IF(AE94-AF94&lt;0,0)</f>
        <v>0</v>
      </c>
      <c r="AH94" s="192"/>
      <c r="AI94" s="506"/>
    </row>
    <row r="95" spans="1:35" ht="15" customHeight="1" thickBot="1">
      <c r="A95" s="452"/>
      <c r="B95" s="455"/>
      <c r="C95" s="458"/>
      <c r="D95" s="461"/>
      <c r="E95" s="200"/>
      <c r="F95" s="222"/>
      <c r="G95" s="193"/>
      <c r="H95" s="201"/>
      <c r="I95" s="203"/>
      <c r="J95" s="204"/>
      <c r="K95" s="203"/>
      <c r="L95" s="204"/>
      <c r="M95" s="203"/>
      <c r="N95" s="204"/>
      <c r="O95" s="203"/>
      <c r="P95" s="204"/>
      <c r="Q95" s="203"/>
      <c r="R95" s="204"/>
      <c r="S95" s="203"/>
      <c r="T95" s="204"/>
      <c r="U95" s="203"/>
      <c r="V95" s="204"/>
      <c r="W95" s="203"/>
      <c r="X95" s="204"/>
      <c r="Y95" s="203"/>
      <c r="Z95" s="204"/>
      <c r="AA95" s="203"/>
      <c r="AB95" s="204"/>
      <c r="AC95" s="464"/>
      <c r="AD95" s="223"/>
      <c r="AE95" s="498"/>
      <c r="AF95" s="498"/>
      <c r="AG95" s="501"/>
      <c r="AH95" s="201"/>
      <c r="AI95" s="507"/>
    </row>
    <row r="96" spans="1:35" ht="15" customHeight="1" thickBot="1">
      <c r="A96" s="452"/>
      <c r="B96" s="455"/>
      <c r="C96" s="458"/>
      <c r="D96" s="461"/>
      <c r="E96" s="200"/>
      <c r="F96" s="222"/>
      <c r="G96" s="193"/>
      <c r="H96" s="201"/>
      <c r="I96" s="203"/>
      <c r="J96" s="204"/>
      <c r="K96" s="203"/>
      <c r="L96" s="204"/>
      <c r="M96" s="203"/>
      <c r="N96" s="204"/>
      <c r="O96" s="203"/>
      <c r="P96" s="204"/>
      <c r="Q96" s="203"/>
      <c r="R96" s="204"/>
      <c r="S96" s="203"/>
      <c r="T96" s="204"/>
      <c r="U96" s="203"/>
      <c r="V96" s="204"/>
      <c r="W96" s="203"/>
      <c r="X96" s="204"/>
      <c r="Y96" s="203"/>
      <c r="Z96" s="204"/>
      <c r="AA96" s="203"/>
      <c r="AB96" s="204"/>
      <c r="AC96" s="464"/>
      <c r="AD96" s="223"/>
      <c r="AE96" s="498"/>
      <c r="AF96" s="498"/>
      <c r="AG96" s="501"/>
      <c r="AH96" s="201"/>
      <c r="AI96" s="507"/>
    </row>
    <row r="97" spans="1:35" ht="15" customHeight="1" thickBot="1">
      <c r="A97" s="452"/>
      <c r="B97" s="455"/>
      <c r="C97" s="458"/>
      <c r="D97" s="461"/>
      <c r="E97" s="200"/>
      <c r="F97" s="222"/>
      <c r="G97" s="193"/>
      <c r="H97" s="201"/>
      <c r="I97" s="203"/>
      <c r="J97" s="204"/>
      <c r="K97" s="203"/>
      <c r="L97" s="204"/>
      <c r="M97" s="203"/>
      <c r="N97" s="204"/>
      <c r="O97" s="203"/>
      <c r="P97" s="204"/>
      <c r="Q97" s="203"/>
      <c r="R97" s="204"/>
      <c r="S97" s="203"/>
      <c r="T97" s="204"/>
      <c r="U97" s="203"/>
      <c r="V97" s="204"/>
      <c r="W97" s="203"/>
      <c r="X97" s="204"/>
      <c r="Y97" s="203"/>
      <c r="Z97" s="204"/>
      <c r="AA97" s="203"/>
      <c r="AB97" s="204"/>
      <c r="AC97" s="464"/>
      <c r="AD97" s="223"/>
      <c r="AE97" s="498"/>
      <c r="AF97" s="498"/>
      <c r="AG97" s="501"/>
      <c r="AH97" s="201"/>
      <c r="AI97" s="507"/>
    </row>
    <row r="98" spans="1:35" ht="15" customHeight="1" thickBot="1">
      <c r="A98" s="452"/>
      <c r="B98" s="455"/>
      <c r="C98" s="458"/>
      <c r="D98" s="461"/>
      <c r="E98" s="200"/>
      <c r="F98" s="222"/>
      <c r="G98" s="193"/>
      <c r="H98" s="201"/>
      <c r="I98" s="203"/>
      <c r="J98" s="204"/>
      <c r="K98" s="203"/>
      <c r="L98" s="204"/>
      <c r="M98" s="203"/>
      <c r="N98" s="204"/>
      <c r="O98" s="203"/>
      <c r="P98" s="204"/>
      <c r="Q98" s="203"/>
      <c r="R98" s="204"/>
      <c r="S98" s="203"/>
      <c r="T98" s="204"/>
      <c r="U98" s="203"/>
      <c r="V98" s="204"/>
      <c r="W98" s="203"/>
      <c r="X98" s="204"/>
      <c r="Y98" s="203"/>
      <c r="Z98" s="204"/>
      <c r="AA98" s="203"/>
      <c r="AB98" s="204"/>
      <c r="AC98" s="464"/>
      <c r="AD98" s="223"/>
      <c r="AE98" s="498"/>
      <c r="AF98" s="498"/>
      <c r="AG98" s="501"/>
      <c r="AH98" s="201"/>
      <c r="AI98" s="507"/>
    </row>
    <row r="99" spans="1:35" ht="15" customHeight="1" thickBot="1">
      <c r="A99" s="452"/>
      <c r="B99" s="455"/>
      <c r="C99" s="458"/>
      <c r="D99" s="461"/>
      <c r="E99" s="200"/>
      <c r="F99" s="222"/>
      <c r="G99" s="193"/>
      <c r="H99" s="201"/>
      <c r="I99" s="203"/>
      <c r="J99" s="204"/>
      <c r="K99" s="203"/>
      <c r="L99" s="204"/>
      <c r="M99" s="203"/>
      <c r="N99" s="204"/>
      <c r="O99" s="203"/>
      <c r="P99" s="204"/>
      <c r="Q99" s="203"/>
      <c r="R99" s="204"/>
      <c r="S99" s="203"/>
      <c r="T99" s="204"/>
      <c r="U99" s="203"/>
      <c r="V99" s="204"/>
      <c r="W99" s="203"/>
      <c r="X99" s="204"/>
      <c r="Y99" s="203"/>
      <c r="Z99" s="204"/>
      <c r="AA99" s="203"/>
      <c r="AB99" s="204"/>
      <c r="AC99" s="464"/>
      <c r="AD99" s="223"/>
      <c r="AE99" s="498"/>
      <c r="AF99" s="498"/>
      <c r="AG99" s="501"/>
      <c r="AH99" s="201"/>
      <c r="AI99" s="507"/>
    </row>
    <row r="100" spans="1:35" ht="15" customHeight="1" thickBot="1">
      <c r="A100" s="452"/>
      <c r="B100" s="455"/>
      <c r="C100" s="458"/>
      <c r="D100" s="461"/>
      <c r="E100" s="207"/>
      <c r="F100" s="207"/>
      <c r="G100" s="193"/>
      <c r="H100" s="208"/>
      <c r="I100" s="210"/>
      <c r="J100" s="211"/>
      <c r="K100" s="210"/>
      <c r="L100" s="211"/>
      <c r="M100" s="210"/>
      <c r="N100" s="211"/>
      <c r="O100" s="210"/>
      <c r="P100" s="211"/>
      <c r="Q100" s="210"/>
      <c r="R100" s="211"/>
      <c r="S100" s="210"/>
      <c r="T100" s="211"/>
      <c r="U100" s="210"/>
      <c r="V100" s="211"/>
      <c r="W100" s="210"/>
      <c r="X100" s="211"/>
      <c r="Y100" s="210"/>
      <c r="Z100" s="211"/>
      <c r="AA100" s="210"/>
      <c r="AB100" s="211"/>
      <c r="AC100" s="464"/>
      <c r="AD100" s="212"/>
      <c r="AE100" s="498"/>
      <c r="AF100" s="498"/>
      <c r="AG100" s="501"/>
      <c r="AH100" s="208"/>
      <c r="AI100" s="507"/>
    </row>
    <row r="101" spans="1:35" ht="15.75" customHeight="1" thickBot="1">
      <c r="A101" s="453"/>
      <c r="B101" s="456"/>
      <c r="C101" s="459"/>
      <c r="D101" s="462"/>
      <c r="E101" s="214"/>
      <c r="F101" s="214"/>
      <c r="G101" s="193"/>
      <c r="H101" s="215"/>
      <c r="I101" s="217"/>
      <c r="J101" s="218"/>
      <c r="K101" s="217"/>
      <c r="L101" s="218"/>
      <c r="M101" s="217"/>
      <c r="N101" s="218"/>
      <c r="O101" s="217"/>
      <c r="P101" s="218"/>
      <c r="Q101" s="217"/>
      <c r="R101" s="218"/>
      <c r="S101" s="217"/>
      <c r="T101" s="218"/>
      <c r="U101" s="217"/>
      <c r="V101" s="218"/>
      <c r="W101" s="217"/>
      <c r="X101" s="218"/>
      <c r="Y101" s="217"/>
      <c r="Z101" s="218"/>
      <c r="AA101" s="217"/>
      <c r="AB101" s="218"/>
      <c r="AC101" s="465"/>
      <c r="AD101" s="219"/>
      <c r="AE101" s="499"/>
      <c r="AF101" s="499"/>
      <c r="AG101" s="502"/>
      <c r="AH101" s="215"/>
      <c r="AI101" s="508"/>
    </row>
    <row r="102" spans="1:35" ht="15" customHeight="1" thickBot="1">
      <c r="A102" s="451" t="s">
        <v>102</v>
      </c>
      <c r="B102" s="454"/>
      <c r="C102" s="457"/>
      <c r="D102" s="460" t="e">
        <f t="shared" ref="D102" si="22">IF(AE102/AF102&gt;1,1+(AG102/22))+IF(AE102/AF102=1,1)+IF(AE102/AF102&lt;1,AE102/AF102)</f>
        <v>#DIV/0!</v>
      </c>
      <c r="E102" s="191"/>
      <c r="F102" s="220"/>
      <c r="G102" s="193"/>
      <c r="H102" s="192"/>
      <c r="I102" s="195"/>
      <c r="J102" s="196"/>
      <c r="K102" s="195"/>
      <c r="L102" s="196"/>
      <c r="M102" s="195"/>
      <c r="N102" s="196"/>
      <c r="O102" s="195"/>
      <c r="P102" s="196"/>
      <c r="Q102" s="195"/>
      <c r="R102" s="196"/>
      <c r="S102" s="195"/>
      <c r="T102" s="196"/>
      <c r="U102" s="195"/>
      <c r="V102" s="196"/>
      <c r="W102" s="195"/>
      <c r="X102" s="196"/>
      <c r="Y102" s="195"/>
      <c r="Z102" s="196"/>
      <c r="AA102" s="195"/>
      <c r="AB102" s="196"/>
      <c r="AC102" s="463">
        <f>SUM(I102:AB109)</f>
        <v>0</v>
      </c>
      <c r="AD102" s="221"/>
      <c r="AE102" s="497">
        <f>SUM(AC102:AD109)</f>
        <v>0</v>
      </c>
      <c r="AF102" s="497"/>
      <c r="AG102" s="500">
        <f t="shared" ref="AG102" si="23">IF(AE102-AF102&gt;0,AE102-AF102)+IF(AE102-AF102=0,0)+IF(AE102-AF102&lt;0,0)</f>
        <v>0</v>
      </c>
      <c r="AH102" s="192"/>
      <c r="AI102" s="506"/>
    </row>
    <row r="103" spans="1:35" ht="15" customHeight="1" thickBot="1">
      <c r="A103" s="452"/>
      <c r="B103" s="455"/>
      <c r="C103" s="458"/>
      <c r="D103" s="461"/>
      <c r="E103" s="200"/>
      <c r="F103" s="222"/>
      <c r="G103" s="193"/>
      <c r="H103" s="201"/>
      <c r="I103" s="203"/>
      <c r="J103" s="204"/>
      <c r="K103" s="203"/>
      <c r="L103" s="204"/>
      <c r="M103" s="203"/>
      <c r="N103" s="204"/>
      <c r="O103" s="203"/>
      <c r="P103" s="204"/>
      <c r="Q103" s="203"/>
      <c r="R103" s="204"/>
      <c r="S103" s="203"/>
      <c r="T103" s="204"/>
      <c r="U103" s="203"/>
      <c r="V103" s="204"/>
      <c r="W103" s="203"/>
      <c r="X103" s="204"/>
      <c r="Y103" s="203"/>
      <c r="Z103" s="204"/>
      <c r="AA103" s="203"/>
      <c r="AB103" s="204"/>
      <c r="AC103" s="464"/>
      <c r="AD103" s="223"/>
      <c r="AE103" s="498"/>
      <c r="AF103" s="498"/>
      <c r="AG103" s="501"/>
      <c r="AH103" s="201"/>
      <c r="AI103" s="507"/>
    </row>
    <row r="104" spans="1:35" ht="15" customHeight="1" thickBot="1">
      <c r="A104" s="452"/>
      <c r="B104" s="455"/>
      <c r="C104" s="458"/>
      <c r="D104" s="461"/>
      <c r="E104" s="200"/>
      <c r="F104" s="222"/>
      <c r="G104" s="193"/>
      <c r="H104" s="201"/>
      <c r="I104" s="203"/>
      <c r="J104" s="204"/>
      <c r="K104" s="203"/>
      <c r="L104" s="204"/>
      <c r="M104" s="203"/>
      <c r="N104" s="204"/>
      <c r="O104" s="203"/>
      <c r="P104" s="204"/>
      <c r="Q104" s="203"/>
      <c r="R104" s="204"/>
      <c r="S104" s="203"/>
      <c r="T104" s="204"/>
      <c r="U104" s="203"/>
      <c r="V104" s="204"/>
      <c r="W104" s="203"/>
      <c r="X104" s="204"/>
      <c r="Y104" s="203"/>
      <c r="Z104" s="204"/>
      <c r="AA104" s="203"/>
      <c r="AB104" s="204"/>
      <c r="AC104" s="464"/>
      <c r="AD104" s="223"/>
      <c r="AE104" s="498"/>
      <c r="AF104" s="498"/>
      <c r="AG104" s="501"/>
      <c r="AH104" s="201"/>
      <c r="AI104" s="507"/>
    </row>
    <row r="105" spans="1:35" ht="15" customHeight="1" thickBot="1">
      <c r="A105" s="452"/>
      <c r="B105" s="455"/>
      <c r="C105" s="458"/>
      <c r="D105" s="461"/>
      <c r="E105" s="200"/>
      <c r="F105" s="222"/>
      <c r="G105" s="193"/>
      <c r="H105" s="201"/>
      <c r="I105" s="203"/>
      <c r="J105" s="204"/>
      <c r="K105" s="203"/>
      <c r="L105" s="204"/>
      <c r="M105" s="203"/>
      <c r="N105" s="204"/>
      <c r="O105" s="203"/>
      <c r="P105" s="204"/>
      <c r="Q105" s="203"/>
      <c r="R105" s="204"/>
      <c r="S105" s="203"/>
      <c r="T105" s="204"/>
      <c r="U105" s="203"/>
      <c r="V105" s="204"/>
      <c r="W105" s="203"/>
      <c r="X105" s="204"/>
      <c r="Y105" s="203"/>
      <c r="Z105" s="204"/>
      <c r="AA105" s="203"/>
      <c r="AB105" s="204"/>
      <c r="AC105" s="464"/>
      <c r="AD105" s="223"/>
      <c r="AE105" s="498"/>
      <c r="AF105" s="498"/>
      <c r="AG105" s="501"/>
      <c r="AH105" s="201"/>
      <c r="AI105" s="507"/>
    </row>
    <row r="106" spans="1:35" ht="15" customHeight="1" thickBot="1">
      <c r="A106" s="452"/>
      <c r="B106" s="455"/>
      <c r="C106" s="458"/>
      <c r="D106" s="461"/>
      <c r="E106" s="200"/>
      <c r="F106" s="222"/>
      <c r="G106" s="193"/>
      <c r="H106" s="201"/>
      <c r="I106" s="203"/>
      <c r="J106" s="204"/>
      <c r="K106" s="203"/>
      <c r="L106" s="204"/>
      <c r="M106" s="203"/>
      <c r="N106" s="204"/>
      <c r="O106" s="203"/>
      <c r="P106" s="204"/>
      <c r="Q106" s="203"/>
      <c r="R106" s="204"/>
      <c r="S106" s="203"/>
      <c r="T106" s="204"/>
      <c r="U106" s="203"/>
      <c r="V106" s="204"/>
      <c r="W106" s="203"/>
      <c r="X106" s="204"/>
      <c r="Y106" s="203"/>
      <c r="Z106" s="204"/>
      <c r="AA106" s="203"/>
      <c r="AB106" s="204"/>
      <c r="AC106" s="464"/>
      <c r="AD106" s="223"/>
      <c r="AE106" s="498"/>
      <c r="AF106" s="498"/>
      <c r="AG106" s="501"/>
      <c r="AH106" s="201"/>
      <c r="AI106" s="507"/>
    </row>
    <row r="107" spans="1:35" ht="15" customHeight="1" thickBot="1">
      <c r="A107" s="452"/>
      <c r="B107" s="455"/>
      <c r="C107" s="458"/>
      <c r="D107" s="461"/>
      <c r="E107" s="200"/>
      <c r="F107" s="222"/>
      <c r="G107" s="193"/>
      <c r="H107" s="201"/>
      <c r="I107" s="203"/>
      <c r="J107" s="204"/>
      <c r="K107" s="203"/>
      <c r="L107" s="204"/>
      <c r="M107" s="203"/>
      <c r="N107" s="204"/>
      <c r="O107" s="203"/>
      <c r="P107" s="204"/>
      <c r="Q107" s="203"/>
      <c r="R107" s="204"/>
      <c r="S107" s="203"/>
      <c r="T107" s="204"/>
      <c r="U107" s="203"/>
      <c r="V107" s="204"/>
      <c r="W107" s="203"/>
      <c r="X107" s="204"/>
      <c r="Y107" s="203"/>
      <c r="Z107" s="204"/>
      <c r="AA107" s="203"/>
      <c r="AB107" s="204"/>
      <c r="AC107" s="464"/>
      <c r="AD107" s="223"/>
      <c r="AE107" s="498"/>
      <c r="AF107" s="498"/>
      <c r="AG107" s="501"/>
      <c r="AH107" s="201"/>
      <c r="AI107" s="507"/>
    </row>
    <row r="108" spans="1:35" ht="15" customHeight="1" thickBot="1">
      <c r="A108" s="452"/>
      <c r="B108" s="455"/>
      <c r="C108" s="458"/>
      <c r="D108" s="461"/>
      <c r="E108" s="207"/>
      <c r="F108" s="207"/>
      <c r="G108" s="193"/>
      <c r="H108" s="208"/>
      <c r="I108" s="210"/>
      <c r="J108" s="211"/>
      <c r="K108" s="210"/>
      <c r="L108" s="211"/>
      <c r="M108" s="210"/>
      <c r="N108" s="211"/>
      <c r="O108" s="210"/>
      <c r="P108" s="211"/>
      <c r="Q108" s="210"/>
      <c r="R108" s="211"/>
      <c r="S108" s="210"/>
      <c r="T108" s="211"/>
      <c r="U108" s="210"/>
      <c r="V108" s="211"/>
      <c r="W108" s="210"/>
      <c r="X108" s="211"/>
      <c r="Y108" s="210"/>
      <c r="Z108" s="211"/>
      <c r="AA108" s="210"/>
      <c r="AB108" s="211"/>
      <c r="AC108" s="464"/>
      <c r="AD108" s="212"/>
      <c r="AE108" s="498"/>
      <c r="AF108" s="498"/>
      <c r="AG108" s="501"/>
      <c r="AH108" s="208"/>
      <c r="AI108" s="507"/>
    </row>
    <row r="109" spans="1:35" ht="15.75" customHeight="1" thickBot="1">
      <c r="A109" s="453"/>
      <c r="B109" s="456"/>
      <c r="C109" s="459"/>
      <c r="D109" s="462"/>
      <c r="E109" s="214"/>
      <c r="F109" s="214"/>
      <c r="G109" s="193"/>
      <c r="H109" s="215"/>
      <c r="I109" s="217"/>
      <c r="J109" s="218"/>
      <c r="K109" s="217"/>
      <c r="L109" s="218"/>
      <c r="M109" s="217"/>
      <c r="N109" s="218"/>
      <c r="O109" s="217"/>
      <c r="P109" s="218"/>
      <c r="Q109" s="217"/>
      <c r="R109" s="218"/>
      <c r="S109" s="217"/>
      <c r="T109" s="218"/>
      <c r="U109" s="217"/>
      <c r="V109" s="218"/>
      <c r="W109" s="217"/>
      <c r="X109" s="218"/>
      <c r="Y109" s="217"/>
      <c r="Z109" s="218"/>
      <c r="AA109" s="217"/>
      <c r="AB109" s="218"/>
      <c r="AC109" s="465"/>
      <c r="AD109" s="219"/>
      <c r="AE109" s="499"/>
      <c r="AF109" s="499"/>
      <c r="AG109" s="502"/>
      <c r="AH109" s="215"/>
      <c r="AI109" s="508"/>
    </row>
    <row r="110" spans="1:35" ht="15" customHeight="1" thickBot="1">
      <c r="A110" s="451" t="s">
        <v>105</v>
      </c>
      <c r="B110" s="454"/>
      <c r="C110" s="457"/>
      <c r="D110" s="460" t="e">
        <f t="shared" ref="D110" si="24">IF(AE110/AF110&gt;1,1+(AG110/22))+IF(AE110/AF110=1,1)+IF(AE110/AF110&lt;1,AE110/AF110)</f>
        <v>#DIV/0!</v>
      </c>
      <c r="E110" s="191"/>
      <c r="F110" s="220"/>
      <c r="G110" s="193"/>
      <c r="H110" s="192"/>
      <c r="I110" s="195"/>
      <c r="J110" s="196"/>
      <c r="K110" s="195"/>
      <c r="L110" s="196"/>
      <c r="M110" s="195"/>
      <c r="N110" s="196"/>
      <c r="O110" s="195"/>
      <c r="P110" s="196"/>
      <c r="Q110" s="195"/>
      <c r="R110" s="196"/>
      <c r="S110" s="195"/>
      <c r="T110" s="196"/>
      <c r="U110" s="195"/>
      <c r="V110" s="196"/>
      <c r="W110" s="195"/>
      <c r="X110" s="196"/>
      <c r="Y110" s="195"/>
      <c r="Z110" s="196"/>
      <c r="AA110" s="195"/>
      <c r="AB110" s="196"/>
      <c r="AC110" s="463">
        <f>SUM(I110:AB117)</f>
        <v>0</v>
      </c>
      <c r="AD110" s="221"/>
      <c r="AE110" s="497">
        <f>SUM(AC110:AD117)</f>
        <v>0</v>
      </c>
      <c r="AF110" s="497"/>
      <c r="AG110" s="500">
        <f t="shared" ref="AG110" si="25">IF(AE110-AF110&gt;0,AE110-AF110)+IF(AE110-AF110=0,0)+IF(AE110-AF110&lt;0,0)</f>
        <v>0</v>
      </c>
      <c r="AH110" s="192"/>
      <c r="AI110" s="506"/>
    </row>
    <row r="111" spans="1:35" ht="15" customHeight="1" thickBot="1">
      <c r="A111" s="452"/>
      <c r="B111" s="455"/>
      <c r="C111" s="458"/>
      <c r="D111" s="461"/>
      <c r="E111" s="200"/>
      <c r="F111" s="222"/>
      <c r="G111" s="193"/>
      <c r="H111" s="201"/>
      <c r="I111" s="203"/>
      <c r="J111" s="204"/>
      <c r="K111" s="203"/>
      <c r="L111" s="204"/>
      <c r="M111" s="203"/>
      <c r="N111" s="204"/>
      <c r="O111" s="203"/>
      <c r="P111" s="204"/>
      <c r="Q111" s="203"/>
      <c r="R111" s="204"/>
      <c r="S111" s="203"/>
      <c r="T111" s="204"/>
      <c r="U111" s="203"/>
      <c r="V111" s="204"/>
      <c r="W111" s="203"/>
      <c r="X111" s="204"/>
      <c r="Y111" s="203"/>
      <c r="Z111" s="204"/>
      <c r="AA111" s="203"/>
      <c r="AB111" s="204"/>
      <c r="AC111" s="464"/>
      <c r="AD111" s="223"/>
      <c r="AE111" s="498"/>
      <c r="AF111" s="498"/>
      <c r="AG111" s="501"/>
      <c r="AH111" s="201"/>
      <c r="AI111" s="507"/>
    </row>
    <row r="112" spans="1:35" ht="15" customHeight="1" thickBot="1">
      <c r="A112" s="452"/>
      <c r="B112" s="455"/>
      <c r="C112" s="458"/>
      <c r="D112" s="461"/>
      <c r="E112" s="200"/>
      <c r="F112" s="222"/>
      <c r="G112" s="193"/>
      <c r="H112" s="201"/>
      <c r="I112" s="203"/>
      <c r="J112" s="204"/>
      <c r="K112" s="203"/>
      <c r="L112" s="204"/>
      <c r="M112" s="203"/>
      <c r="N112" s="204"/>
      <c r="O112" s="203"/>
      <c r="P112" s="204"/>
      <c r="Q112" s="203"/>
      <c r="R112" s="204"/>
      <c r="S112" s="203"/>
      <c r="T112" s="204"/>
      <c r="U112" s="203"/>
      <c r="V112" s="204"/>
      <c r="W112" s="203"/>
      <c r="X112" s="204"/>
      <c r="Y112" s="203"/>
      <c r="Z112" s="204"/>
      <c r="AA112" s="203"/>
      <c r="AB112" s="204"/>
      <c r="AC112" s="464"/>
      <c r="AD112" s="223"/>
      <c r="AE112" s="498"/>
      <c r="AF112" s="498"/>
      <c r="AG112" s="501"/>
      <c r="AH112" s="201"/>
      <c r="AI112" s="507"/>
    </row>
    <row r="113" spans="1:35" ht="15" customHeight="1" thickBot="1">
      <c r="A113" s="452"/>
      <c r="B113" s="455"/>
      <c r="C113" s="458"/>
      <c r="D113" s="461"/>
      <c r="E113" s="200"/>
      <c r="F113" s="222"/>
      <c r="G113" s="193"/>
      <c r="H113" s="201"/>
      <c r="I113" s="203"/>
      <c r="J113" s="204"/>
      <c r="K113" s="203"/>
      <c r="L113" s="204"/>
      <c r="M113" s="203"/>
      <c r="N113" s="204"/>
      <c r="O113" s="203"/>
      <c r="P113" s="204"/>
      <c r="Q113" s="203"/>
      <c r="R113" s="204"/>
      <c r="S113" s="203"/>
      <c r="T113" s="204"/>
      <c r="U113" s="203"/>
      <c r="V113" s="204"/>
      <c r="W113" s="203"/>
      <c r="X113" s="204"/>
      <c r="Y113" s="203"/>
      <c r="Z113" s="204"/>
      <c r="AA113" s="203"/>
      <c r="AB113" s="204"/>
      <c r="AC113" s="464"/>
      <c r="AD113" s="223"/>
      <c r="AE113" s="498"/>
      <c r="AF113" s="498"/>
      <c r="AG113" s="501"/>
      <c r="AH113" s="201"/>
      <c r="AI113" s="507"/>
    </row>
    <row r="114" spans="1:35" ht="15" customHeight="1" thickBot="1">
      <c r="A114" s="452"/>
      <c r="B114" s="455"/>
      <c r="C114" s="458"/>
      <c r="D114" s="461"/>
      <c r="E114" s="200"/>
      <c r="F114" s="222"/>
      <c r="G114" s="193"/>
      <c r="H114" s="201"/>
      <c r="I114" s="203"/>
      <c r="J114" s="204"/>
      <c r="K114" s="203"/>
      <c r="L114" s="204"/>
      <c r="M114" s="203"/>
      <c r="N114" s="204"/>
      <c r="O114" s="203"/>
      <c r="P114" s="204"/>
      <c r="Q114" s="203"/>
      <c r="R114" s="204"/>
      <c r="S114" s="203"/>
      <c r="T114" s="204"/>
      <c r="U114" s="203"/>
      <c r="V114" s="204"/>
      <c r="W114" s="203"/>
      <c r="X114" s="204"/>
      <c r="Y114" s="203"/>
      <c r="Z114" s="204"/>
      <c r="AA114" s="203"/>
      <c r="AB114" s="204"/>
      <c r="AC114" s="464"/>
      <c r="AD114" s="223"/>
      <c r="AE114" s="498"/>
      <c r="AF114" s="498"/>
      <c r="AG114" s="501"/>
      <c r="AH114" s="201"/>
      <c r="AI114" s="507"/>
    </row>
    <row r="115" spans="1:35" ht="15" customHeight="1" thickBot="1">
      <c r="A115" s="452"/>
      <c r="B115" s="455"/>
      <c r="C115" s="458"/>
      <c r="D115" s="461"/>
      <c r="E115" s="200"/>
      <c r="F115" s="222"/>
      <c r="G115" s="193"/>
      <c r="H115" s="201"/>
      <c r="I115" s="203"/>
      <c r="J115" s="204"/>
      <c r="K115" s="203"/>
      <c r="L115" s="204"/>
      <c r="M115" s="203"/>
      <c r="N115" s="204"/>
      <c r="O115" s="203"/>
      <c r="P115" s="204"/>
      <c r="Q115" s="203"/>
      <c r="R115" s="204"/>
      <c r="S115" s="203"/>
      <c r="T115" s="204"/>
      <c r="U115" s="203"/>
      <c r="V115" s="204"/>
      <c r="W115" s="203"/>
      <c r="X115" s="204"/>
      <c r="Y115" s="203"/>
      <c r="Z115" s="204"/>
      <c r="AA115" s="203"/>
      <c r="AB115" s="204"/>
      <c r="AC115" s="464"/>
      <c r="AD115" s="223"/>
      <c r="AE115" s="498"/>
      <c r="AF115" s="498"/>
      <c r="AG115" s="501"/>
      <c r="AH115" s="201"/>
      <c r="AI115" s="507"/>
    </row>
    <row r="116" spans="1:35" ht="15" customHeight="1" thickBot="1">
      <c r="A116" s="452"/>
      <c r="B116" s="455"/>
      <c r="C116" s="458"/>
      <c r="D116" s="461"/>
      <c r="E116" s="207"/>
      <c r="F116" s="207"/>
      <c r="G116" s="193"/>
      <c r="H116" s="208"/>
      <c r="I116" s="210"/>
      <c r="J116" s="211"/>
      <c r="K116" s="210"/>
      <c r="L116" s="211"/>
      <c r="M116" s="210"/>
      <c r="N116" s="211"/>
      <c r="O116" s="210"/>
      <c r="P116" s="211"/>
      <c r="Q116" s="210"/>
      <c r="R116" s="211"/>
      <c r="S116" s="210"/>
      <c r="T116" s="211"/>
      <c r="U116" s="210"/>
      <c r="V116" s="211"/>
      <c r="W116" s="210"/>
      <c r="X116" s="211"/>
      <c r="Y116" s="210"/>
      <c r="Z116" s="211"/>
      <c r="AA116" s="210"/>
      <c r="AB116" s="211"/>
      <c r="AC116" s="464"/>
      <c r="AD116" s="212"/>
      <c r="AE116" s="498"/>
      <c r="AF116" s="498"/>
      <c r="AG116" s="501"/>
      <c r="AH116" s="208"/>
      <c r="AI116" s="507"/>
    </row>
    <row r="117" spans="1:35" ht="15.75" customHeight="1" thickBot="1">
      <c r="A117" s="453"/>
      <c r="B117" s="456"/>
      <c r="C117" s="459"/>
      <c r="D117" s="462"/>
      <c r="E117" s="214"/>
      <c r="F117" s="214"/>
      <c r="G117" s="193"/>
      <c r="H117" s="215"/>
      <c r="I117" s="217"/>
      <c r="J117" s="218"/>
      <c r="K117" s="217"/>
      <c r="L117" s="218"/>
      <c r="M117" s="217"/>
      <c r="N117" s="218"/>
      <c r="O117" s="217"/>
      <c r="P117" s="218"/>
      <c r="Q117" s="217"/>
      <c r="R117" s="218"/>
      <c r="S117" s="217"/>
      <c r="T117" s="218"/>
      <c r="U117" s="217"/>
      <c r="V117" s="218"/>
      <c r="W117" s="217"/>
      <c r="X117" s="218"/>
      <c r="Y117" s="217"/>
      <c r="Z117" s="218"/>
      <c r="AA117" s="217"/>
      <c r="AB117" s="218"/>
      <c r="AC117" s="465"/>
      <c r="AD117" s="219"/>
      <c r="AE117" s="499"/>
      <c r="AF117" s="499"/>
      <c r="AG117" s="502"/>
      <c r="AH117" s="215"/>
      <c r="AI117" s="508"/>
    </row>
    <row r="118" spans="1:35" ht="15" customHeight="1" thickBot="1">
      <c r="A118" s="451" t="s">
        <v>112</v>
      </c>
      <c r="B118" s="454"/>
      <c r="C118" s="457"/>
      <c r="D118" s="460" t="e">
        <f t="shared" ref="D118" si="26">IF(AE118/AF118&gt;1,1+(AG118/22))+IF(AE118/AF118=1,1)+IF(AE118/AF118&lt;1,AE118/AF118)</f>
        <v>#DIV/0!</v>
      </c>
      <c r="E118" s="191"/>
      <c r="F118" s="220"/>
      <c r="G118" s="193"/>
      <c r="H118" s="192"/>
      <c r="I118" s="195"/>
      <c r="J118" s="196"/>
      <c r="K118" s="195"/>
      <c r="L118" s="196"/>
      <c r="M118" s="195"/>
      <c r="N118" s="196"/>
      <c r="O118" s="195"/>
      <c r="P118" s="196"/>
      <c r="Q118" s="195"/>
      <c r="R118" s="196"/>
      <c r="S118" s="195"/>
      <c r="T118" s="196"/>
      <c r="U118" s="195"/>
      <c r="V118" s="196"/>
      <c r="W118" s="195"/>
      <c r="X118" s="196"/>
      <c r="Y118" s="195"/>
      <c r="Z118" s="196"/>
      <c r="AA118" s="195"/>
      <c r="AB118" s="196"/>
      <c r="AC118" s="463">
        <f>SUM(I118:AB125)</f>
        <v>0</v>
      </c>
      <c r="AD118" s="221"/>
      <c r="AE118" s="497">
        <f>SUM(AC118:AD125)</f>
        <v>0</v>
      </c>
      <c r="AF118" s="497"/>
      <c r="AG118" s="500">
        <f t="shared" ref="AG118" si="27">IF(AE118-AF118&gt;0,AE118-AF118)+IF(AE118-AF118=0,0)+IF(AE118-AF118&lt;0,0)</f>
        <v>0</v>
      </c>
      <c r="AH118" s="224"/>
      <c r="AI118" s="506"/>
    </row>
    <row r="119" spans="1:35" ht="15" customHeight="1" thickBot="1">
      <c r="A119" s="452"/>
      <c r="B119" s="455"/>
      <c r="C119" s="458"/>
      <c r="D119" s="461"/>
      <c r="E119" s="200"/>
      <c r="F119" s="222"/>
      <c r="G119" s="193"/>
      <c r="H119" s="201"/>
      <c r="I119" s="203"/>
      <c r="J119" s="204"/>
      <c r="K119" s="203"/>
      <c r="L119" s="204"/>
      <c r="M119" s="203"/>
      <c r="N119" s="204"/>
      <c r="O119" s="203"/>
      <c r="P119" s="204"/>
      <c r="Q119" s="203"/>
      <c r="R119" s="204"/>
      <c r="S119" s="203"/>
      <c r="T119" s="204"/>
      <c r="U119" s="203"/>
      <c r="V119" s="204"/>
      <c r="W119" s="203"/>
      <c r="X119" s="204"/>
      <c r="Y119" s="203"/>
      <c r="Z119" s="204"/>
      <c r="AA119" s="203"/>
      <c r="AB119" s="204"/>
      <c r="AC119" s="464"/>
      <c r="AD119" s="223"/>
      <c r="AE119" s="498"/>
      <c r="AF119" s="498"/>
      <c r="AG119" s="501"/>
      <c r="AH119" s="224"/>
      <c r="AI119" s="507"/>
    </row>
    <row r="120" spans="1:35" ht="15" customHeight="1" thickBot="1">
      <c r="A120" s="452"/>
      <c r="B120" s="455"/>
      <c r="C120" s="458"/>
      <c r="D120" s="461"/>
      <c r="E120" s="200"/>
      <c r="F120" s="222"/>
      <c r="G120" s="193"/>
      <c r="H120" s="201"/>
      <c r="I120" s="203"/>
      <c r="J120" s="204"/>
      <c r="K120" s="203"/>
      <c r="L120" s="204"/>
      <c r="M120" s="203"/>
      <c r="N120" s="204"/>
      <c r="O120" s="203"/>
      <c r="P120" s="204"/>
      <c r="Q120" s="203"/>
      <c r="R120" s="204"/>
      <c r="S120" s="203"/>
      <c r="T120" s="204"/>
      <c r="U120" s="203"/>
      <c r="V120" s="204"/>
      <c r="W120" s="203"/>
      <c r="X120" s="204"/>
      <c r="Y120" s="203"/>
      <c r="Z120" s="204"/>
      <c r="AA120" s="203"/>
      <c r="AB120" s="204"/>
      <c r="AC120" s="464"/>
      <c r="AD120" s="223"/>
      <c r="AE120" s="498"/>
      <c r="AF120" s="498"/>
      <c r="AG120" s="501"/>
      <c r="AH120" s="224"/>
      <c r="AI120" s="507"/>
    </row>
    <row r="121" spans="1:35" ht="15" customHeight="1" thickBot="1">
      <c r="A121" s="452"/>
      <c r="B121" s="455"/>
      <c r="C121" s="458"/>
      <c r="D121" s="461"/>
      <c r="E121" s="200"/>
      <c r="F121" s="222"/>
      <c r="G121" s="193"/>
      <c r="H121" s="201"/>
      <c r="I121" s="203"/>
      <c r="J121" s="204"/>
      <c r="K121" s="203"/>
      <c r="L121" s="204"/>
      <c r="M121" s="203"/>
      <c r="N121" s="204"/>
      <c r="O121" s="203"/>
      <c r="P121" s="204"/>
      <c r="Q121" s="203"/>
      <c r="R121" s="204"/>
      <c r="S121" s="203"/>
      <c r="T121" s="204"/>
      <c r="U121" s="203"/>
      <c r="V121" s="204"/>
      <c r="W121" s="203"/>
      <c r="X121" s="204"/>
      <c r="Y121" s="203"/>
      <c r="Z121" s="204"/>
      <c r="AA121" s="203"/>
      <c r="AB121" s="204"/>
      <c r="AC121" s="464"/>
      <c r="AD121" s="223"/>
      <c r="AE121" s="498"/>
      <c r="AF121" s="498"/>
      <c r="AG121" s="501"/>
      <c r="AH121" s="224"/>
      <c r="AI121" s="507"/>
    </row>
    <row r="122" spans="1:35" ht="15" customHeight="1" thickBot="1">
      <c r="A122" s="452"/>
      <c r="B122" s="455"/>
      <c r="C122" s="458"/>
      <c r="D122" s="461"/>
      <c r="E122" s="200"/>
      <c r="F122" s="222"/>
      <c r="G122" s="193"/>
      <c r="H122" s="201"/>
      <c r="I122" s="203"/>
      <c r="J122" s="204"/>
      <c r="K122" s="203"/>
      <c r="L122" s="204"/>
      <c r="M122" s="203"/>
      <c r="N122" s="204"/>
      <c r="O122" s="203"/>
      <c r="P122" s="204"/>
      <c r="Q122" s="203"/>
      <c r="R122" s="204"/>
      <c r="S122" s="203"/>
      <c r="T122" s="204"/>
      <c r="U122" s="203"/>
      <c r="V122" s="204"/>
      <c r="W122" s="203"/>
      <c r="X122" s="204"/>
      <c r="Y122" s="203"/>
      <c r="Z122" s="204"/>
      <c r="AA122" s="203"/>
      <c r="AB122" s="204"/>
      <c r="AC122" s="464"/>
      <c r="AD122" s="223"/>
      <c r="AE122" s="498"/>
      <c r="AF122" s="498"/>
      <c r="AG122" s="501"/>
      <c r="AH122" s="224"/>
      <c r="AI122" s="507"/>
    </row>
    <row r="123" spans="1:35" ht="15" customHeight="1" thickBot="1">
      <c r="A123" s="452"/>
      <c r="B123" s="455"/>
      <c r="C123" s="458"/>
      <c r="D123" s="461"/>
      <c r="E123" s="200"/>
      <c r="F123" s="222"/>
      <c r="G123" s="193"/>
      <c r="H123" s="201"/>
      <c r="I123" s="203"/>
      <c r="J123" s="204"/>
      <c r="K123" s="203"/>
      <c r="L123" s="204"/>
      <c r="M123" s="203"/>
      <c r="N123" s="204"/>
      <c r="O123" s="203"/>
      <c r="P123" s="204"/>
      <c r="Q123" s="203"/>
      <c r="R123" s="204"/>
      <c r="S123" s="203"/>
      <c r="T123" s="204"/>
      <c r="U123" s="203"/>
      <c r="V123" s="204"/>
      <c r="W123" s="203"/>
      <c r="X123" s="204"/>
      <c r="Y123" s="203"/>
      <c r="Z123" s="204"/>
      <c r="AA123" s="203"/>
      <c r="AB123" s="204"/>
      <c r="AC123" s="464"/>
      <c r="AD123" s="223"/>
      <c r="AE123" s="498"/>
      <c r="AF123" s="498"/>
      <c r="AG123" s="501"/>
      <c r="AH123" s="224"/>
      <c r="AI123" s="507"/>
    </row>
    <row r="124" spans="1:35" ht="15" customHeight="1" thickBot="1">
      <c r="A124" s="452"/>
      <c r="B124" s="455"/>
      <c r="C124" s="458"/>
      <c r="D124" s="461"/>
      <c r="E124" s="207"/>
      <c r="F124" s="207"/>
      <c r="G124" s="193"/>
      <c r="H124" s="208"/>
      <c r="I124" s="210"/>
      <c r="J124" s="211"/>
      <c r="K124" s="210"/>
      <c r="L124" s="211"/>
      <c r="M124" s="210"/>
      <c r="N124" s="211"/>
      <c r="O124" s="210"/>
      <c r="P124" s="211"/>
      <c r="Q124" s="210"/>
      <c r="R124" s="211"/>
      <c r="S124" s="210"/>
      <c r="T124" s="211"/>
      <c r="U124" s="210"/>
      <c r="V124" s="211"/>
      <c r="W124" s="210"/>
      <c r="X124" s="211"/>
      <c r="Y124" s="210"/>
      <c r="Z124" s="211"/>
      <c r="AA124" s="210"/>
      <c r="AB124" s="211"/>
      <c r="AC124" s="464"/>
      <c r="AD124" s="212"/>
      <c r="AE124" s="498"/>
      <c r="AF124" s="498"/>
      <c r="AG124" s="501"/>
      <c r="AH124" s="225"/>
      <c r="AI124" s="507"/>
    </row>
    <row r="125" spans="1:35" ht="15.75" customHeight="1" thickBot="1">
      <c r="A125" s="453"/>
      <c r="B125" s="456"/>
      <c r="C125" s="459"/>
      <c r="D125" s="462"/>
      <c r="E125" s="214"/>
      <c r="F125" s="214"/>
      <c r="G125" s="193"/>
      <c r="H125" s="215"/>
      <c r="I125" s="217"/>
      <c r="J125" s="218"/>
      <c r="K125" s="217"/>
      <c r="L125" s="218"/>
      <c r="M125" s="217"/>
      <c r="N125" s="218"/>
      <c r="O125" s="217"/>
      <c r="P125" s="218"/>
      <c r="Q125" s="217"/>
      <c r="R125" s="218"/>
      <c r="S125" s="217"/>
      <c r="T125" s="218"/>
      <c r="U125" s="217"/>
      <c r="V125" s="218"/>
      <c r="W125" s="217"/>
      <c r="X125" s="218"/>
      <c r="Y125" s="217"/>
      <c r="Z125" s="218"/>
      <c r="AA125" s="217"/>
      <c r="AB125" s="218"/>
      <c r="AC125" s="465"/>
      <c r="AD125" s="219"/>
      <c r="AE125" s="499"/>
      <c r="AF125" s="499"/>
      <c r="AG125" s="502"/>
      <c r="AH125" s="226"/>
      <c r="AI125" s="508"/>
    </row>
    <row r="126" spans="1:35" ht="15" customHeight="1" thickBot="1">
      <c r="A126" s="451" t="s">
        <v>118</v>
      </c>
      <c r="B126" s="454"/>
      <c r="C126" s="457"/>
      <c r="D126" s="460" t="e">
        <f t="shared" ref="D126" si="28">IF(AE126/AF126&gt;1,1+(AG126/22))+IF(AE126/AF126=1,1)+IF(AE126/AF126&lt;1,AE126/AF126)</f>
        <v>#DIV/0!</v>
      </c>
      <c r="E126" s="191"/>
      <c r="F126" s="220"/>
      <c r="G126" s="193"/>
      <c r="H126" s="192"/>
      <c r="I126" s="195"/>
      <c r="J126" s="196"/>
      <c r="K126" s="195"/>
      <c r="L126" s="196"/>
      <c r="M126" s="195"/>
      <c r="N126" s="196"/>
      <c r="O126" s="195"/>
      <c r="P126" s="196"/>
      <c r="Q126" s="195"/>
      <c r="R126" s="196"/>
      <c r="S126" s="195"/>
      <c r="T126" s="196"/>
      <c r="U126" s="195"/>
      <c r="V126" s="196"/>
      <c r="W126" s="195"/>
      <c r="X126" s="196"/>
      <c r="Y126" s="195"/>
      <c r="Z126" s="196"/>
      <c r="AA126" s="195"/>
      <c r="AB126" s="196"/>
      <c r="AC126" s="463">
        <f>SUM(I126:AB133)</f>
        <v>0</v>
      </c>
      <c r="AD126" s="221"/>
      <c r="AE126" s="497">
        <f>SUM(AC126:AD133)</f>
        <v>0</v>
      </c>
      <c r="AF126" s="497"/>
      <c r="AG126" s="500">
        <f t="shared" ref="AG126" si="29">IF(AE126-AF126&gt;0,AE126-AF126)+IF(AE126-AF126=0,0)+IF(AE126-AF126&lt;0,0)</f>
        <v>0</v>
      </c>
      <c r="AH126" s="192"/>
      <c r="AI126" s="506"/>
    </row>
    <row r="127" spans="1:35" ht="15" customHeight="1" thickBot="1">
      <c r="A127" s="452"/>
      <c r="B127" s="455"/>
      <c r="C127" s="458"/>
      <c r="D127" s="461"/>
      <c r="E127" s="200"/>
      <c r="F127" s="222"/>
      <c r="G127" s="193"/>
      <c r="H127" s="201"/>
      <c r="I127" s="203"/>
      <c r="J127" s="204"/>
      <c r="K127" s="203"/>
      <c r="L127" s="204"/>
      <c r="M127" s="203"/>
      <c r="N127" s="204"/>
      <c r="O127" s="203"/>
      <c r="P127" s="204"/>
      <c r="Q127" s="203"/>
      <c r="R127" s="204"/>
      <c r="S127" s="203"/>
      <c r="T127" s="204"/>
      <c r="U127" s="203"/>
      <c r="V127" s="204"/>
      <c r="W127" s="203"/>
      <c r="X127" s="204"/>
      <c r="Y127" s="203"/>
      <c r="Z127" s="204"/>
      <c r="AA127" s="203"/>
      <c r="AB127" s="204"/>
      <c r="AC127" s="464"/>
      <c r="AD127" s="223"/>
      <c r="AE127" s="498"/>
      <c r="AF127" s="498"/>
      <c r="AG127" s="501"/>
      <c r="AH127" s="201"/>
      <c r="AI127" s="507"/>
    </row>
    <row r="128" spans="1:35" ht="15" customHeight="1" thickBot="1">
      <c r="A128" s="452"/>
      <c r="B128" s="455"/>
      <c r="C128" s="458"/>
      <c r="D128" s="461"/>
      <c r="E128" s="200"/>
      <c r="F128" s="222"/>
      <c r="G128" s="193"/>
      <c r="H128" s="201"/>
      <c r="I128" s="203"/>
      <c r="J128" s="204"/>
      <c r="K128" s="203"/>
      <c r="L128" s="204"/>
      <c r="M128" s="203"/>
      <c r="N128" s="204"/>
      <c r="O128" s="203"/>
      <c r="P128" s="204"/>
      <c r="Q128" s="203"/>
      <c r="R128" s="204"/>
      <c r="S128" s="203"/>
      <c r="T128" s="204"/>
      <c r="U128" s="203"/>
      <c r="V128" s="204"/>
      <c r="W128" s="203"/>
      <c r="X128" s="204"/>
      <c r="Y128" s="203"/>
      <c r="Z128" s="204"/>
      <c r="AA128" s="203"/>
      <c r="AB128" s="204"/>
      <c r="AC128" s="464"/>
      <c r="AD128" s="223"/>
      <c r="AE128" s="498"/>
      <c r="AF128" s="498"/>
      <c r="AG128" s="501"/>
      <c r="AH128" s="201"/>
      <c r="AI128" s="507"/>
    </row>
    <row r="129" spans="1:35" ht="15" customHeight="1" thickBot="1">
      <c r="A129" s="452"/>
      <c r="B129" s="455"/>
      <c r="C129" s="458"/>
      <c r="D129" s="461"/>
      <c r="E129" s="200"/>
      <c r="F129" s="222"/>
      <c r="G129" s="193"/>
      <c r="H129" s="201"/>
      <c r="I129" s="203"/>
      <c r="J129" s="204"/>
      <c r="K129" s="203"/>
      <c r="L129" s="204"/>
      <c r="M129" s="203"/>
      <c r="N129" s="204"/>
      <c r="O129" s="203"/>
      <c r="P129" s="204"/>
      <c r="Q129" s="203"/>
      <c r="R129" s="204"/>
      <c r="S129" s="203"/>
      <c r="T129" s="204"/>
      <c r="U129" s="203"/>
      <c r="V129" s="204"/>
      <c r="W129" s="203"/>
      <c r="X129" s="204"/>
      <c r="Y129" s="203"/>
      <c r="Z129" s="204"/>
      <c r="AA129" s="203"/>
      <c r="AB129" s="204"/>
      <c r="AC129" s="464"/>
      <c r="AD129" s="223"/>
      <c r="AE129" s="498"/>
      <c r="AF129" s="498"/>
      <c r="AG129" s="501"/>
      <c r="AH129" s="201"/>
      <c r="AI129" s="507"/>
    </row>
    <row r="130" spans="1:35" ht="15" customHeight="1" thickBot="1">
      <c r="A130" s="452"/>
      <c r="B130" s="455"/>
      <c r="C130" s="458"/>
      <c r="D130" s="461"/>
      <c r="E130" s="200"/>
      <c r="F130" s="222"/>
      <c r="G130" s="193"/>
      <c r="H130" s="201"/>
      <c r="I130" s="203"/>
      <c r="J130" s="204"/>
      <c r="K130" s="203"/>
      <c r="L130" s="204"/>
      <c r="M130" s="203"/>
      <c r="N130" s="204"/>
      <c r="O130" s="203"/>
      <c r="P130" s="204"/>
      <c r="Q130" s="203"/>
      <c r="R130" s="204"/>
      <c r="S130" s="203"/>
      <c r="T130" s="204"/>
      <c r="U130" s="203"/>
      <c r="V130" s="204"/>
      <c r="W130" s="203"/>
      <c r="X130" s="204"/>
      <c r="Y130" s="203"/>
      <c r="Z130" s="204"/>
      <c r="AA130" s="203"/>
      <c r="AB130" s="204"/>
      <c r="AC130" s="464"/>
      <c r="AD130" s="223"/>
      <c r="AE130" s="498"/>
      <c r="AF130" s="498"/>
      <c r="AG130" s="501"/>
      <c r="AH130" s="201"/>
      <c r="AI130" s="507"/>
    </row>
    <row r="131" spans="1:35" ht="15" customHeight="1" thickBot="1">
      <c r="A131" s="452"/>
      <c r="B131" s="455"/>
      <c r="C131" s="458"/>
      <c r="D131" s="461"/>
      <c r="E131" s="200"/>
      <c r="F131" s="222"/>
      <c r="G131" s="193"/>
      <c r="H131" s="201"/>
      <c r="I131" s="203"/>
      <c r="J131" s="204"/>
      <c r="K131" s="203"/>
      <c r="L131" s="204"/>
      <c r="M131" s="203"/>
      <c r="N131" s="204"/>
      <c r="O131" s="203"/>
      <c r="P131" s="204"/>
      <c r="Q131" s="203"/>
      <c r="R131" s="204"/>
      <c r="S131" s="203"/>
      <c r="T131" s="204"/>
      <c r="U131" s="203"/>
      <c r="V131" s="204"/>
      <c r="W131" s="203"/>
      <c r="X131" s="204"/>
      <c r="Y131" s="203"/>
      <c r="Z131" s="204"/>
      <c r="AA131" s="203"/>
      <c r="AB131" s="204"/>
      <c r="AC131" s="464"/>
      <c r="AD131" s="223"/>
      <c r="AE131" s="498"/>
      <c r="AF131" s="498"/>
      <c r="AG131" s="501"/>
      <c r="AH131" s="201"/>
      <c r="AI131" s="507"/>
    </row>
    <row r="132" spans="1:35" ht="15" customHeight="1" thickBot="1">
      <c r="A132" s="452"/>
      <c r="B132" s="455"/>
      <c r="C132" s="458"/>
      <c r="D132" s="461"/>
      <c r="E132" s="207"/>
      <c r="F132" s="207"/>
      <c r="G132" s="193"/>
      <c r="H132" s="208"/>
      <c r="I132" s="210"/>
      <c r="J132" s="211"/>
      <c r="K132" s="210"/>
      <c r="L132" s="211"/>
      <c r="M132" s="210"/>
      <c r="N132" s="211"/>
      <c r="O132" s="210"/>
      <c r="P132" s="211"/>
      <c r="Q132" s="210"/>
      <c r="R132" s="211"/>
      <c r="S132" s="210"/>
      <c r="T132" s="211"/>
      <c r="U132" s="210"/>
      <c r="V132" s="211"/>
      <c r="W132" s="210"/>
      <c r="X132" s="211"/>
      <c r="Y132" s="210"/>
      <c r="Z132" s="211"/>
      <c r="AA132" s="210"/>
      <c r="AB132" s="211"/>
      <c r="AC132" s="464"/>
      <c r="AD132" s="212"/>
      <c r="AE132" s="498"/>
      <c r="AF132" s="498"/>
      <c r="AG132" s="501"/>
      <c r="AH132" s="208"/>
      <c r="AI132" s="507"/>
    </row>
    <row r="133" spans="1:35" ht="15.75" customHeight="1" thickBot="1">
      <c r="A133" s="453"/>
      <c r="B133" s="456"/>
      <c r="C133" s="459"/>
      <c r="D133" s="462"/>
      <c r="E133" s="214"/>
      <c r="F133" s="214"/>
      <c r="G133" s="193"/>
      <c r="H133" s="224"/>
      <c r="I133" s="217"/>
      <c r="J133" s="218"/>
      <c r="K133" s="217"/>
      <c r="L133" s="218"/>
      <c r="M133" s="217"/>
      <c r="N133" s="218"/>
      <c r="O133" s="217"/>
      <c r="P133" s="218"/>
      <c r="Q133" s="217"/>
      <c r="R133" s="218"/>
      <c r="S133" s="217"/>
      <c r="T133" s="218"/>
      <c r="U133" s="217"/>
      <c r="V133" s="218"/>
      <c r="W133" s="217"/>
      <c r="X133" s="218"/>
      <c r="Y133" s="217"/>
      <c r="Z133" s="218"/>
      <c r="AA133" s="217"/>
      <c r="AB133" s="218"/>
      <c r="AC133" s="465"/>
      <c r="AD133" s="219"/>
      <c r="AE133" s="499"/>
      <c r="AF133" s="499"/>
      <c r="AG133" s="502"/>
      <c r="AH133" s="215"/>
      <c r="AI133" s="508"/>
    </row>
    <row r="134" spans="1:35" ht="15" customHeight="1" thickBot="1">
      <c r="A134" s="451" t="s">
        <v>124</v>
      </c>
      <c r="B134" s="454"/>
      <c r="C134" s="457"/>
      <c r="D134" s="460" t="e">
        <f t="shared" ref="D134" si="30">IF(AE134/AF134&gt;1,1+(AG134/22))+IF(AE134/AF134=1,1)+IF(AE134/AF134&lt;1,AE134/AF134)</f>
        <v>#DIV/0!</v>
      </c>
      <c r="E134" s="191"/>
      <c r="F134" s="192"/>
      <c r="G134" s="193"/>
      <c r="H134" s="220"/>
      <c r="I134" s="227"/>
      <c r="J134" s="196"/>
      <c r="K134" s="195"/>
      <c r="L134" s="196"/>
      <c r="M134" s="195"/>
      <c r="N134" s="196"/>
      <c r="O134" s="195"/>
      <c r="P134" s="196"/>
      <c r="Q134" s="195"/>
      <c r="R134" s="196"/>
      <c r="S134" s="195"/>
      <c r="T134" s="196"/>
      <c r="U134" s="195"/>
      <c r="V134" s="196"/>
      <c r="W134" s="195"/>
      <c r="X134" s="196"/>
      <c r="Y134" s="195"/>
      <c r="Z134" s="196"/>
      <c r="AA134" s="195"/>
      <c r="AB134" s="196"/>
      <c r="AC134" s="463">
        <f>SUM(I134:AB141)</f>
        <v>0</v>
      </c>
      <c r="AD134" s="221"/>
      <c r="AE134" s="497">
        <f>SUM(AC134:AD141)</f>
        <v>0</v>
      </c>
      <c r="AF134" s="497"/>
      <c r="AG134" s="500">
        <f t="shared" ref="AG134" si="31">IF(AE134-AF134&gt;0,AE134-AF134)+IF(AE134-AF134=0,0)+IF(AE134-AF134&lt;0,0)</f>
        <v>0</v>
      </c>
      <c r="AH134" s="192"/>
      <c r="AI134" s="506"/>
    </row>
    <row r="135" spans="1:35" ht="15" customHeight="1" thickBot="1">
      <c r="A135" s="452"/>
      <c r="B135" s="455"/>
      <c r="C135" s="458"/>
      <c r="D135" s="461"/>
      <c r="E135" s="200"/>
      <c r="F135" s="201"/>
      <c r="G135" s="193"/>
      <c r="H135" s="222"/>
      <c r="I135" s="228"/>
      <c r="J135" s="204"/>
      <c r="K135" s="203"/>
      <c r="L135" s="204"/>
      <c r="M135" s="203"/>
      <c r="N135" s="204"/>
      <c r="O135" s="203"/>
      <c r="P135" s="204"/>
      <c r="Q135" s="203"/>
      <c r="R135" s="204"/>
      <c r="S135" s="203"/>
      <c r="T135" s="204"/>
      <c r="U135" s="203"/>
      <c r="V135" s="204"/>
      <c r="W135" s="203"/>
      <c r="X135" s="204"/>
      <c r="Y135" s="203"/>
      <c r="Z135" s="204"/>
      <c r="AA135" s="203"/>
      <c r="AB135" s="204"/>
      <c r="AC135" s="464"/>
      <c r="AD135" s="223"/>
      <c r="AE135" s="498"/>
      <c r="AF135" s="498"/>
      <c r="AG135" s="501"/>
      <c r="AH135" s="201"/>
      <c r="AI135" s="507"/>
    </row>
    <row r="136" spans="1:35" ht="15" customHeight="1" thickBot="1">
      <c r="A136" s="452"/>
      <c r="B136" s="455"/>
      <c r="C136" s="458"/>
      <c r="D136" s="461"/>
      <c r="E136" s="200"/>
      <c r="F136" s="201"/>
      <c r="G136" s="193"/>
      <c r="H136" s="222"/>
      <c r="I136" s="228"/>
      <c r="J136" s="204"/>
      <c r="K136" s="203"/>
      <c r="L136" s="204"/>
      <c r="M136" s="203"/>
      <c r="N136" s="204"/>
      <c r="O136" s="203"/>
      <c r="P136" s="204"/>
      <c r="Q136" s="203"/>
      <c r="R136" s="204"/>
      <c r="S136" s="203"/>
      <c r="T136" s="204"/>
      <c r="U136" s="203"/>
      <c r="V136" s="204"/>
      <c r="W136" s="203"/>
      <c r="X136" s="204"/>
      <c r="Y136" s="203"/>
      <c r="Z136" s="204"/>
      <c r="AA136" s="203"/>
      <c r="AB136" s="204"/>
      <c r="AC136" s="464"/>
      <c r="AD136" s="223"/>
      <c r="AE136" s="498"/>
      <c r="AF136" s="498"/>
      <c r="AG136" s="501"/>
      <c r="AH136" s="201"/>
      <c r="AI136" s="507"/>
    </row>
    <row r="137" spans="1:35" ht="15" customHeight="1" thickBot="1">
      <c r="A137" s="452"/>
      <c r="B137" s="455"/>
      <c r="C137" s="458"/>
      <c r="D137" s="461"/>
      <c r="E137" s="200"/>
      <c r="F137" s="201"/>
      <c r="G137" s="193"/>
      <c r="H137" s="222"/>
      <c r="I137" s="228"/>
      <c r="J137" s="204"/>
      <c r="K137" s="203"/>
      <c r="L137" s="204"/>
      <c r="M137" s="203"/>
      <c r="N137" s="204"/>
      <c r="O137" s="203"/>
      <c r="P137" s="204"/>
      <c r="Q137" s="203"/>
      <c r="R137" s="204"/>
      <c r="S137" s="203"/>
      <c r="T137" s="204"/>
      <c r="U137" s="203"/>
      <c r="V137" s="204"/>
      <c r="W137" s="203"/>
      <c r="X137" s="204"/>
      <c r="Y137" s="203"/>
      <c r="Z137" s="204"/>
      <c r="AA137" s="203"/>
      <c r="AB137" s="204"/>
      <c r="AC137" s="464"/>
      <c r="AD137" s="223"/>
      <c r="AE137" s="498"/>
      <c r="AF137" s="498"/>
      <c r="AG137" s="501"/>
      <c r="AH137" s="201"/>
      <c r="AI137" s="507"/>
    </row>
    <row r="138" spans="1:35" ht="15" customHeight="1" thickBot="1">
      <c r="A138" s="452"/>
      <c r="B138" s="455"/>
      <c r="C138" s="458"/>
      <c r="D138" s="461"/>
      <c r="E138" s="200"/>
      <c r="F138" s="201"/>
      <c r="G138" s="193"/>
      <c r="H138" s="222"/>
      <c r="I138" s="228"/>
      <c r="J138" s="204"/>
      <c r="K138" s="203"/>
      <c r="L138" s="204"/>
      <c r="M138" s="203"/>
      <c r="N138" s="204"/>
      <c r="O138" s="203"/>
      <c r="P138" s="204"/>
      <c r="Q138" s="203"/>
      <c r="R138" s="204"/>
      <c r="S138" s="203"/>
      <c r="T138" s="204"/>
      <c r="U138" s="203"/>
      <c r="V138" s="204"/>
      <c r="W138" s="203"/>
      <c r="X138" s="204"/>
      <c r="Y138" s="203"/>
      <c r="Z138" s="204"/>
      <c r="AA138" s="203"/>
      <c r="AB138" s="204"/>
      <c r="AC138" s="464"/>
      <c r="AD138" s="223"/>
      <c r="AE138" s="498"/>
      <c r="AF138" s="498"/>
      <c r="AG138" s="501"/>
      <c r="AH138" s="201"/>
      <c r="AI138" s="507"/>
    </row>
    <row r="139" spans="1:35" ht="15" customHeight="1" thickBot="1">
      <c r="A139" s="452"/>
      <c r="B139" s="455"/>
      <c r="C139" s="458"/>
      <c r="D139" s="461"/>
      <c r="E139" s="200"/>
      <c r="F139" s="201"/>
      <c r="G139" s="193"/>
      <c r="H139" s="222"/>
      <c r="I139" s="228"/>
      <c r="J139" s="204"/>
      <c r="K139" s="203"/>
      <c r="L139" s="204"/>
      <c r="M139" s="203"/>
      <c r="N139" s="204"/>
      <c r="O139" s="203"/>
      <c r="P139" s="204"/>
      <c r="Q139" s="203"/>
      <c r="R139" s="204"/>
      <c r="S139" s="203"/>
      <c r="T139" s="204"/>
      <c r="U139" s="203"/>
      <c r="V139" s="204"/>
      <c r="W139" s="203"/>
      <c r="X139" s="204"/>
      <c r="Y139" s="203"/>
      <c r="Z139" s="204"/>
      <c r="AA139" s="203"/>
      <c r="AB139" s="204"/>
      <c r="AC139" s="464"/>
      <c r="AD139" s="223"/>
      <c r="AE139" s="498"/>
      <c r="AF139" s="498"/>
      <c r="AG139" s="501"/>
      <c r="AH139" s="201"/>
      <c r="AI139" s="507"/>
    </row>
    <row r="140" spans="1:35" ht="15" customHeight="1" thickBot="1">
      <c r="A140" s="452"/>
      <c r="B140" s="455"/>
      <c r="C140" s="458"/>
      <c r="D140" s="461"/>
      <c r="E140" s="207"/>
      <c r="F140" s="208"/>
      <c r="G140" s="193"/>
      <c r="H140" s="207"/>
      <c r="I140" s="229"/>
      <c r="J140" s="211"/>
      <c r="K140" s="210"/>
      <c r="L140" s="211"/>
      <c r="M140" s="210"/>
      <c r="N140" s="211"/>
      <c r="O140" s="210"/>
      <c r="P140" s="211"/>
      <c r="Q140" s="210"/>
      <c r="R140" s="211"/>
      <c r="S140" s="210"/>
      <c r="T140" s="211"/>
      <c r="U140" s="210"/>
      <c r="V140" s="211"/>
      <c r="W140" s="210"/>
      <c r="X140" s="211"/>
      <c r="Y140" s="210"/>
      <c r="Z140" s="211"/>
      <c r="AA140" s="210"/>
      <c r="AB140" s="211"/>
      <c r="AC140" s="464"/>
      <c r="AD140" s="212"/>
      <c r="AE140" s="498"/>
      <c r="AF140" s="498"/>
      <c r="AG140" s="501"/>
      <c r="AH140" s="208"/>
      <c r="AI140" s="507"/>
    </row>
    <row r="141" spans="1:35" ht="15.75" customHeight="1" thickBot="1">
      <c r="A141" s="453"/>
      <c r="B141" s="456"/>
      <c r="C141" s="459"/>
      <c r="D141" s="462"/>
      <c r="E141" s="214"/>
      <c r="F141" s="215"/>
      <c r="G141" s="193"/>
      <c r="H141" s="214"/>
      <c r="I141" s="230"/>
      <c r="J141" s="218"/>
      <c r="K141" s="217"/>
      <c r="L141" s="218"/>
      <c r="M141" s="217"/>
      <c r="N141" s="218"/>
      <c r="O141" s="217"/>
      <c r="P141" s="218"/>
      <c r="Q141" s="217"/>
      <c r="R141" s="218"/>
      <c r="S141" s="217"/>
      <c r="T141" s="218"/>
      <c r="U141" s="217"/>
      <c r="V141" s="218"/>
      <c r="W141" s="217"/>
      <c r="X141" s="218"/>
      <c r="Y141" s="217"/>
      <c r="Z141" s="218"/>
      <c r="AA141" s="217"/>
      <c r="AB141" s="218"/>
      <c r="AC141" s="465"/>
      <c r="AD141" s="219"/>
      <c r="AE141" s="499"/>
      <c r="AF141" s="499"/>
      <c r="AG141" s="502"/>
      <c r="AH141" s="215"/>
      <c r="AI141" s="508"/>
    </row>
    <row r="142" spans="1:35" ht="15" customHeight="1" thickBot="1">
      <c r="A142" s="451" t="s">
        <v>131</v>
      </c>
      <c r="B142" s="454"/>
      <c r="C142" s="457"/>
      <c r="D142" s="460" t="e">
        <f t="shared" ref="D142" si="32">IF(AE142/AF142&gt;1,1+(AG142/22))+IF(AE142/AF142=1,1)+IF(AE142/AF142&lt;1,AE142/AF142)</f>
        <v>#DIV/0!</v>
      </c>
      <c r="E142" s="191"/>
      <c r="F142" s="220"/>
      <c r="G142" s="193"/>
      <c r="H142" s="201"/>
      <c r="I142" s="195"/>
      <c r="J142" s="196"/>
      <c r="K142" s="195"/>
      <c r="L142" s="196"/>
      <c r="M142" s="195"/>
      <c r="N142" s="196"/>
      <c r="O142" s="195"/>
      <c r="P142" s="196"/>
      <c r="Q142" s="195"/>
      <c r="R142" s="196"/>
      <c r="S142" s="195"/>
      <c r="T142" s="196"/>
      <c r="U142" s="195"/>
      <c r="V142" s="196"/>
      <c r="W142" s="195"/>
      <c r="X142" s="196"/>
      <c r="Y142" s="195"/>
      <c r="Z142" s="196"/>
      <c r="AA142" s="195"/>
      <c r="AB142" s="196"/>
      <c r="AC142" s="463">
        <f>SUM(I142:AB149)</f>
        <v>0</v>
      </c>
      <c r="AD142" s="221"/>
      <c r="AE142" s="497">
        <f>SUM(AC142:AD149)</f>
        <v>0</v>
      </c>
      <c r="AF142" s="497"/>
      <c r="AG142" s="500">
        <f t="shared" ref="AG142" si="33">IF(AE142-AF142&gt;0,AE142-AF142)+IF(AE142-AF142=0,0)+IF(AE142-AF142&lt;0,0)</f>
        <v>0</v>
      </c>
      <c r="AH142" s="192"/>
      <c r="AI142" s="506"/>
    </row>
    <row r="143" spans="1:35" ht="15" customHeight="1" thickBot="1">
      <c r="A143" s="452"/>
      <c r="B143" s="455"/>
      <c r="C143" s="458"/>
      <c r="D143" s="461"/>
      <c r="E143" s="200"/>
      <c r="F143" s="222"/>
      <c r="G143" s="193"/>
      <c r="H143" s="201"/>
      <c r="I143" s="203"/>
      <c r="J143" s="204"/>
      <c r="K143" s="203"/>
      <c r="L143" s="204"/>
      <c r="M143" s="203"/>
      <c r="N143" s="204"/>
      <c r="O143" s="203"/>
      <c r="P143" s="204"/>
      <c r="Q143" s="203"/>
      <c r="R143" s="204"/>
      <c r="S143" s="203"/>
      <c r="T143" s="204"/>
      <c r="U143" s="203"/>
      <c r="V143" s="204"/>
      <c r="W143" s="203"/>
      <c r="X143" s="204"/>
      <c r="Y143" s="203"/>
      <c r="Z143" s="204"/>
      <c r="AA143" s="203"/>
      <c r="AB143" s="204"/>
      <c r="AC143" s="464"/>
      <c r="AD143" s="223"/>
      <c r="AE143" s="498"/>
      <c r="AF143" s="498"/>
      <c r="AG143" s="501"/>
      <c r="AH143" s="201"/>
      <c r="AI143" s="507"/>
    </row>
    <row r="144" spans="1:35" ht="15" customHeight="1" thickBot="1">
      <c r="A144" s="452"/>
      <c r="B144" s="455"/>
      <c r="C144" s="458"/>
      <c r="D144" s="461"/>
      <c r="E144" s="200"/>
      <c r="F144" s="222"/>
      <c r="G144" s="193"/>
      <c r="H144" s="201"/>
      <c r="I144" s="203"/>
      <c r="J144" s="204"/>
      <c r="K144" s="203"/>
      <c r="L144" s="204"/>
      <c r="M144" s="203"/>
      <c r="N144" s="204"/>
      <c r="O144" s="203"/>
      <c r="P144" s="204"/>
      <c r="Q144" s="203"/>
      <c r="R144" s="204"/>
      <c r="S144" s="203"/>
      <c r="T144" s="204"/>
      <c r="U144" s="203"/>
      <c r="V144" s="204"/>
      <c r="W144" s="203"/>
      <c r="X144" s="204"/>
      <c r="Y144" s="203"/>
      <c r="Z144" s="204"/>
      <c r="AA144" s="203"/>
      <c r="AB144" s="204"/>
      <c r="AC144" s="464"/>
      <c r="AD144" s="223"/>
      <c r="AE144" s="498"/>
      <c r="AF144" s="498"/>
      <c r="AG144" s="501"/>
      <c r="AH144" s="201"/>
      <c r="AI144" s="507"/>
    </row>
    <row r="145" spans="1:35" ht="15" customHeight="1" thickBot="1">
      <c r="A145" s="452"/>
      <c r="B145" s="455"/>
      <c r="C145" s="458"/>
      <c r="D145" s="461"/>
      <c r="E145" s="200"/>
      <c r="F145" s="222"/>
      <c r="G145" s="193"/>
      <c r="H145" s="201"/>
      <c r="I145" s="203"/>
      <c r="J145" s="204"/>
      <c r="K145" s="203"/>
      <c r="L145" s="204"/>
      <c r="M145" s="203"/>
      <c r="N145" s="204"/>
      <c r="O145" s="203"/>
      <c r="P145" s="204"/>
      <c r="Q145" s="203"/>
      <c r="R145" s="204"/>
      <c r="S145" s="203"/>
      <c r="T145" s="204"/>
      <c r="U145" s="203"/>
      <c r="V145" s="204"/>
      <c r="W145" s="203"/>
      <c r="X145" s="204"/>
      <c r="Y145" s="203"/>
      <c r="Z145" s="204"/>
      <c r="AA145" s="203"/>
      <c r="AB145" s="204"/>
      <c r="AC145" s="464"/>
      <c r="AD145" s="223"/>
      <c r="AE145" s="498"/>
      <c r="AF145" s="498"/>
      <c r="AG145" s="501"/>
      <c r="AH145" s="201"/>
      <c r="AI145" s="507"/>
    </row>
    <row r="146" spans="1:35" ht="15" customHeight="1" thickBot="1">
      <c r="A146" s="452"/>
      <c r="B146" s="455"/>
      <c r="C146" s="458"/>
      <c r="D146" s="461"/>
      <c r="E146" s="200"/>
      <c r="F146" s="222"/>
      <c r="G146" s="193"/>
      <c r="H146" s="201"/>
      <c r="I146" s="203"/>
      <c r="J146" s="204"/>
      <c r="K146" s="203"/>
      <c r="L146" s="204"/>
      <c r="M146" s="203"/>
      <c r="N146" s="204"/>
      <c r="O146" s="203"/>
      <c r="P146" s="204"/>
      <c r="Q146" s="203"/>
      <c r="R146" s="204"/>
      <c r="S146" s="203"/>
      <c r="T146" s="204"/>
      <c r="U146" s="203"/>
      <c r="V146" s="204"/>
      <c r="W146" s="203"/>
      <c r="X146" s="204"/>
      <c r="Y146" s="203"/>
      <c r="Z146" s="204"/>
      <c r="AA146" s="203"/>
      <c r="AB146" s="204"/>
      <c r="AC146" s="464"/>
      <c r="AD146" s="223"/>
      <c r="AE146" s="498"/>
      <c r="AF146" s="498"/>
      <c r="AG146" s="501"/>
      <c r="AH146" s="201"/>
      <c r="AI146" s="507"/>
    </row>
    <row r="147" spans="1:35" ht="15" customHeight="1" thickBot="1">
      <c r="A147" s="452"/>
      <c r="B147" s="455"/>
      <c r="C147" s="458"/>
      <c r="D147" s="461"/>
      <c r="E147" s="200"/>
      <c r="F147" s="222"/>
      <c r="G147" s="193"/>
      <c r="H147" s="201"/>
      <c r="I147" s="203"/>
      <c r="J147" s="204"/>
      <c r="K147" s="203"/>
      <c r="L147" s="204"/>
      <c r="M147" s="203"/>
      <c r="N147" s="204"/>
      <c r="O147" s="203"/>
      <c r="P147" s="204"/>
      <c r="Q147" s="203"/>
      <c r="R147" s="204"/>
      <c r="S147" s="203"/>
      <c r="T147" s="204"/>
      <c r="U147" s="203"/>
      <c r="V147" s="204"/>
      <c r="W147" s="203"/>
      <c r="X147" s="204"/>
      <c r="Y147" s="203"/>
      <c r="Z147" s="204"/>
      <c r="AA147" s="203"/>
      <c r="AB147" s="204"/>
      <c r="AC147" s="464"/>
      <c r="AD147" s="223"/>
      <c r="AE147" s="498"/>
      <c r="AF147" s="498"/>
      <c r="AG147" s="501"/>
      <c r="AH147" s="201"/>
      <c r="AI147" s="507"/>
    </row>
    <row r="148" spans="1:35" ht="15" customHeight="1" thickBot="1">
      <c r="A148" s="452"/>
      <c r="B148" s="455"/>
      <c r="C148" s="458"/>
      <c r="D148" s="461"/>
      <c r="E148" s="207"/>
      <c r="F148" s="207"/>
      <c r="G148" s="193"/>
      <c r="H148" s="208"/>
      <c r="I148" s="210"/>
      <c r="J148" s="211"/>
      <c r="K148" s="210"/>
      <c r="L148" s="211"/>
      <c r="M148" s="210"/>
      <c r="N148" s="211"/>
      <c r="O148" s="210"/>
      <c r="P148" s="211"/>
      <c r="Q148" s="210"/>
      <c r="R148" s="211"/>
      <c r="S148" s="210"/>
      <c r="T148" s="211"/>
      <c r="U148" s="210"/>
      <c r="V148" s="211"/>
      <c r="W148" s="210"/>
      <c r="X148" s="211"/>
      <c r="Y148" s="210"/>
      <c r="Z148" s="211"/>
      <c r="AA148" s="210"/>
      <c r="AB148" s="211"/>
      <c r="AC148" s="464"/>
      <c r="AD148" s="212"/>
      <c r="AE148" s="498"/>
      <c r="AF148" s="498"/>
      <c r="AG148" s="501"/>
      <c r="AH148" s="208"/>
      <c r="AI148" s="507"/>
    </row>
    <row r="149" spans="1:35" ht="15.75" customHeight="1" thickBot="1">
      <c r="A149" s="453"/>
      <c r="B149" s="456"/>
      <c r="C149" s="459"/>
      <c r="D149" s="462"/>
      <c r="E149" s="214"/>
      <c r="F149" s="214"/>
      <c r="G149" s="193"/>
      <c r="H149" s="215"/>
      <c r="I149" s="217"/>
      <c r="J149" s="218"/>
      <c r="K149" s="217"/>
      <c r="L149" s="218"/>
      <c r="M149" s="217"/>
      <c r="N149" s="218"/>
      <c r="O149" s="217"/>
      <c r="P149" s="218"/>
      <c r="Q149" s="217"/>
      <c r="R149" s="218"/>
      <c r="S149" s="217"/>
      <c r="T149" s="218"/>
      <c r="U149" s="217"/>
      <c r="V149" s="218"/>
      <c r="W149" s="217"/>
      <c r="X149" s="218"/>
      <c r="Y149" s="217"/>
      <c r="Z149" s="218"/>
      <c r="AA149" s="217"/>
      <c r="AB149" s="218"/>
      <c r="AC149" s="465"/>
      <c r="AD149" s="219"/>
      <c r="AE149" s="499"/>
      <c r="AF149" s="499"/>
      <c r="AG149" s="502"/>
      <c r="AH149" s="215"/>
      <c r="AI149" s="508"/>
    </row>
    <row r="150" spans="1:35" ht="15" customHeight="1" thickBot="1">
      <c r="A150" s="451" t="s">
        <v>138</v>
      </c>
      <c r="B150" s="454"/>
      <c r="C150" s="457"/>
      <c r="D150" s="460" t="e">
        <f t="shared" ref="D150" si="34">IF(AE150/AF150&gt;1,1+(AG150/22))+IF(AE150/AF150=1,1)+IF(AE150/AF150&lt;1,AE150/AF150)</f>
        <v>#DIV/0!</v>
      </c>
      <c r="E150" s="191"/>
      <c r="F150" s="220"/>
      <c r="G150" s="193"/>
      <c r="H150" s="192"/>
      <c r="I150" s="195"/>
      <c r="J150" s="196"/>
      <c r="K150" s="195"/>
      <c r="L150" s="196"/>
      <c r="M150" s="195"/>
      <c r="N150" s="196"/>
      <c r="O150" s="195"/>
      <c r="P150" s="196"/>
      <c r="Q150" s="195"/>
      <c r="R150" s="196"/>
      <c r="S150" s="195"/>
      <c r="T150" s="196"/>
      <c r="U150" s="195"/>
      <c r="V150" s="196"/>
      <c r="W150" s="195"/>
      <c r="X150" s="196"/>
      <c r="Y150" s="195"/>
      <c r="Z150" s="196"/>
      <c r="AA150" s="195"/>
      <c r="AB150" s="196"/>
      <c r="AC150" s="463">
        <f>SUM(I150:AB157)</f>
        <v>0</v>
      </c>
      <c r="AD150" s="221"/>
      <c r="AE150" s="497">
        <f>SUM(AC150:AD157)</f>
        <v>0</v>
      </c>
      <c r="AF150" s="497"/>
      <c r="AG150" s="500">
        <f t="shared" ref="AG150" si="35">IF(AE150-AF150&gt;0,AE150-AF150)+IF(AE150-AF150=0,0)+IF(AE150-AF150&lt;0,0)</f>
        <v>0</v>
      </c>
      <c r="AH150" s="192"/>
      <c r="AI150" s="506"/>
    </row>
    <row r="151" spans="1:35" ht="15" customHeight="1" thickBot="1">
      <c r="A151" s="452"/>
      <c r="B151" s="455"/>
      <c r="C151" s="458"/>
      <c r="D151" s="461"/>
      <c r="E151" s="200"/>
      <c r="F151" s="222"/>
      <c r="G151" s="193"/>
      <c r="H151" s="201"/>
      <c r="I151" s="203"/>
      <c r="J151" s="204"/>
      <c r="K151" s="203"/>
      <c r="L151" s="204"/>
      <c r="M151" s="203"/>
      <c r="N151" s="204"/>
      <c r="O151" s="203"/>
      <c r="P151" s="204"/>
      <c r="Q151" s="203"/>
      <c r="R151" s="204"/>
      <c r="S151" s="203"/>
      <c r="T151" s="204"/>
      <c r="U151" s="203"/>
      <c r="V151" s="204"/>
      <c r="W151" s="203"/>
      <c r="X151" s="204"/>
      <c r="Y151" s="203"/>
      <c r="Z151" s="204"/>
      <c r="AA151" s="203"/>
      <c r="AB151" s="204"/>
      <c r="AC151" s="464"/>
      <c r="AD151" s="223"/>
      <c r="AE151" s="498"/>
      <c r="AF151" s="498"/>
      <c r="AG151" s="501"/>
      <c r="AH151" s="201"/>
      <c r="AI151" s="507"/>
    </row>
    <row r="152" spans="1:35" ht="15" customHeight="1" thickBot="1">
      <c r="A152" s="452"/>
      <c r="B152" s="455"/>
      <c r="C152" s="458"/>
      <c r="D152" s="461"/>
      <c r="E152" s="200"/>
      <c r="F152" s="222"/>
      <c r="G152" s="193"/>
      <c r="H152" s="201"/>
      <c r="I152" s="203"/>
      <c r="J152" s="204"/>
      <c r="K152" s="203"/>
      <c r="L152" s="204"/>
      <c r="M152" s="203"/>
      <c r="N152" s="204"/>
      <c r="O152" s="203"/>
      <c r="P152" s="204"/>
      <c r="Q152" s="203"/>
      <c r="R152" s="204"/>
      <c r="S152" s="203"/>
      <c r="T152" s="204"/>
      <c r="U152" s="203"/>
      <c r="V152" s="204"/>
      <c r="W152" s="203"/>
      <c r="X152" s="204"/>
      <c r="Y152" s="203"/>
      <c r="Z152" s="204"/>
      <c r="AA152" s="203"/>
      <c r="AB152" s="204"/>
      <c r="AC152" s="464"/>
      <c r="AD152" s="223"/>
      <c r="AE152" s="498"/>
      <c r="AF152" s="498"/>
      <c r="AG152" s="501"/>
      <c r="AH152" s="201"/>
      <c r="AI152" s="507"/>
    </row>
    <row r="153" spans="1:35" ht="15" customHeight="1" thickBot="1">
      <c r="A153" s="452"/>
      <c r="B153" s="455"/>
      <c r="C153" s="458"/>
      <c r="D153" s="461"/>
      <c r="E153" s="200"/>
      <c r="F153" s="222"/>
      <c r="G153" s="193"/>
      <c r="H153" s="201"/>
      <c r="I153" s="203"/>
      <c r="J153" s="204"/>
      <c r="K153" s="203"/>
      <c r="L153" s="204"/>
      <c r="M153" s="203"/>
      <c r="N153" s="204"/>
      <c r="O153" s="203"/>
      <c r="P153" s="204"/>
      <c r="Q153" s="203"/>
      <c r="R153" s="204"/>
      <c r="S153" s="203"/>
      <c r="T153" s="204"/>
      <c r="U153" s="203"/>
      <c r="V153" s="204"/>
      <c r="W153" s="203"/>
      <c r="X153" s="204"/>
      <c r="Y153" s="203"/>
      <c r="Z153" s="204"/>
      <c r="AA153" s="203"/>
      <c r="AB153" s="204"/>
      <c r="AC153" s="464"/>
      <c r="AD153" s="223"/>
      <c r="AE153" s="498"/>
      <c r="AF153" s="498"/>
      <c r="AG153" s="501"/>
      <c r="AH153" s="201"/>
      <c r="AI153" s="507"/>
    </row>
    <row r="154" spans="1:35" ht="15" customHeight="1" thickBot="1">
      <c r="A154" s="452"/>
      <c r="B154" s="455"/>
      <c r="C154" s="458"/>
      <c r="D154" s="461"/>
      <c r="E154" s="200"/>
      <c r="F154" s="222"/>
      <c r="G154" s="193"/>
      <c r="H154" s="201"/>
      <c r="I154" s="203"/>
      <c r="J154" s="204"/>
      <c r="K154" s="203"/>
      <c r="L154" s="204"/>
      <c r="M154" s="203"/>
      <c r="N154" s="204"/>
      <c r="O154" s="203"/>
      <c r="P154" s="204"/>
      <c r="Q154" s="203"/>
      <c r="R154" s="204"/>
      <c r="S154" s="203"/>
      <c r="T154" s="204"/>
      <c r="U154" s="203"/>
      <c r="V154" s="204"/>
      <c r="W154" s="203"/>
      <c r="X154" s="204"/>
      <c r="Y154" s="203"/>
      <c r="Z154" s="204"/>
      <c r="AA154" s="203"/>
      <c r="AB154" s="204"/>
      <c r="AC154" s="464"/>
      <c r="AD154" s="223"/>
      <c r="AE154" s="498"/>
      <c r="AF154" s="498"/>
      <c r="AG154" s="501"/>
      <c r="AH154" s="201"/>
      <c r="AI154" s="507"/>
    </row>
    <row r="155" spans="1:35" ht="15" customHeight="1" thickBot="1">
      <c r="A155" s="452"/>
      <c r="B155" s="455"/>
      <c r="C155" s="458"/>
      <c r="D155" s="461"/>
      <c r="E155" s="200"/>
      <c r="F155" s="222"/>
      <c r="G155" s="193"/>
      <c r="H155" s="201"/>
      <c r="I155" s="203"/>
      <c r="J155" s="204"/>
      <c r="K155" s="203"/>
      <c r="L155" s="204"/>
      <c r="M155" s="203"/>
      <c r="N155" s="204"/>
      <c r="O155" s="203"/>
      <c r="P155" s="204"/>
      <c r="Q155" s="203"/>
      <c r="R155" s="204"/>
      <c r="S155" s="203"/>
      <c r="T155" s="204"/>
      <c r="U155" s="203"/>
      <c r="V155" s="204"/>
      <c r="W155" s="203"/>
      <c r="X155" s="204"/>
      <c r="Y155" s="203"/>
      <c r="Z155" s="204"/>
      <c r="AA155" s="203"/>
      <c r="AB155" s="204"/>
      <c r="AC155" s="464"/>
      <c r="AD155" s="223"/>
      <c r="AE155" s="498"/>
      <c r="AF155" s="498"/>
      <c r="AG155" s="501"/>
      <c r="AH155" s="201"/>
      <c r="AI155" s="507"/>
    </row>
    <row r="156" spans="1:35" ht="15" customHeight="1" thickBot="1">
      <c r="A156" s="452"/>
      <c r="B156" s="455"/>
      <c r="C156" s="458"/>
      <c r="D156" s="461"/>
      <c r="E156" s="207"/>
      <c r="F156" s="207"/>
      <c r="G156" s="193"/>
      <c r="H156" s="208"/>
      <c r="I156" s="210"/>
      <c r="J156" s="211"/>
      <c r="K156" s="210"/>
      <c r="L156" s="211"/>
      <c r="M156" s="210"/>
      <c r="N156" s="211"/>
      <c r="O156" s="210"/>
      <c r="P156" s="211"/>
      <c r="Q156" s="210"/>
      <c r="R156" s="211"/>
      <c r="S156" s="210"/>
      <c r="T156" s="211"/>
      <c r="U156" s="210"/>
      <c r="V156" s="211"/>
      <c r="W156" s="210"/>
      <c r="X156" s="211"/>
      <c r="Y156" s="210"/>
      <c r="Z156" s="211"/>
      <c r="AA156" s="210"/>
      <c r="AB156" s="211"/>
      <c r="AC156" s="464"/>
      <c r="AD156" s="212"/>
      <c r="AE156" s="498"/>
      <c r="AF156" s="498"/>
      <c r="AG156" s="501"/>
      <c r="AH156" s="208"/>
      <c r="AI156" s="507"/>
    </row>
    <row r="157" spans="1:35" ht="15.75" customHeight="1" thickBot="1">
      <c r="A157" s="453"/>
      <c r="B157" s="456"/>
      <c r="C157" s="459"/>
      <c r="D157" s="462"/>
      <c r="E157" s="214"/>
      <c r="F157" s="214"/>
      <c r="G157" s="193"/>
      <c r="H157" s="215"/>
      <c r="I157" s="217"/>
      <c r="J157" s="218"/>
      <c r="K157" s="217"/>
      <c r="L157" s="218"/>
      <c r="M157" s="217"/>
      <c r="N157" s="218"/>
      <c r="O157" s="217"/>
      <c r="P157" s="218"/>
      <c r="Q157" s="217"/>
      <c r="R157" s="218"/>
      <c r="S157" s="217"/>
      <c r="T157" s="218"/>
      <c r="U157" s="217"/>
      <c r="V157" s="218"/>
      <c r="W157" s="217"/>
      <c r="X157" s="218"/>
      <c r="Y157" s="217"/>
      <c r="Z157" s="218"/>
      <c r="AA157" s="217"/>
      <c r="AB157" s="218"/>
      <c r="AC157" s="465"/>
      <c r="AD157" s="219"/>
      <c r="AE157" s="499"/>
      <c r="AF157" s="499"/>
      <c r="AG157" s="502"/>
      <c r="AH157" s="215"/>
      <c r="AI157" s="508"/>
    </row>
    <row r="158" spans="1:35" ht="15" customHeight="1" thickBot="1">
      <c r="A158" s="451" t="s">
        <v>147</v>
      </c>
      <c r="B158" s="454"/>
      <c r="C158" s="457"/>
      <c r="D158" s="460" t="e">
        <f t="shared" ref="D158" si="36">IF(AE158/AF158&gt;1,1+(AG158/22))+IF(AE158/AF158=1,1)+IF(AE158/AF158&lt;1,AE158/AF158)</f>
        <v>#DIV/0!</v>
      </c>
      <c r="E158" s="191"/>
      <c r="F158" s="220"/>
      <c r="G158" s="193"/>
      <c r="H158" s="192"/>
      <c r="I158" s="195"/>
      <c r="J158" s="196"/>
      <c r="K158" s="195"/>
      <c r="L158" s="196"/>
      <c r="M158" s="195"/>
      <c r="N158" s="196"/>
      <c r="O158" s="195"/>
      <c r="P158" s="196"/>
      <c r="Q158" s="195"/>
      <c r="R158" s="196"/>
      <c r="S158" s="195"/>
      <c r="T158" s="196"/>
      <c r="U158" s="195"/>
      <c r="V158" s="196"/>
      <c r="W158" s="195"/>
      <c r="X158" s="196"/>
      <c r="Y158" s="195"/>
      <c r="Z158" s="196"/>
      <c r="AA158" s="195"/>
      <c r="AB158" s="196"/>
      <c r="AC158" s="463">
        <f>SUM(I158:AB165)</f>
        <v>0</v>
      </c>
      <c r="AD158" s="221"/>
      <c r="AE158" s="497">
        <f>SUM(AC158:AD165)</f>
        <v>0</v>
      </c>
      <c r="AF158" s="497"/>
      <c r="AG158" s="500">
        <f t="shared" ref="AG158" si="37">IF(AE158-AF158&gt;0,AE158-AF158)+IF(AE158-AF158=0,0)+IF(AE158-AF158&lt;0,0)</f>
        <v>0</v>
      </c>
      <c r="AH158" s="192"/>
      <c r="AI158" s="506"/>
    </row>
    <row r="159" spans="1:35" ht="15" customHeight="1" thickBot="1">
      <c r="A159" s="452"/>
      <c r="B159" s="455"/>
      <c r="C159" s="458"/>
      <c r="D159" s="461"/>
      <c r="E159" s="200"/>
      <c r="F159" s="222"/>
      <c r="G159" s="193"/>
      <c r="H159" s="201"/>
      <c r="I159" s="203"/>
      <c r="J159" s="204"/>
      <c r="K159" s="203"/>
      <c r="L159" s="204"/>
      <c r="M159" s="203"/>
      <c r="N159" s="204"/>
      <c r="O159" s="203"/>
      <c r="P159" s="204"/>
      <c r="Q159" s="203"/>
      <c r="R159" s="204"/>
      <c r="S159" s="203"/>
      <c r="T159" s="204"/>
      <c r="U159" s="203"/>
      <c r="V159" s="204"/>
      <c r="W159" s="203"/>
      <c r="X159" s="204"/>
      <c r="Y159" s="203"/>
      <c r="Z159" s="204"/>
      <c r="AA159" s="203"/>
      <c r="AB159" s="204"/>
      <c r="AC159" s="464"/>
      <c r="AD159" s="223"/>
      <c r="AE159" s="498"/>
      <c r="AF159" s="498"/>
      <c r="AG159" s="501"/>
      <c r="AH159" s="201"/>
      <c r="AI159" s="507"/>
    </row>
    <row r="160" spans="1:35" ht="15" customHeight="1" thickBot="1">
      <c r="A160" s="452"/>
      <c r="B160" s="455"/>
      <c r="C160" s="458"/>
      <c r="D160" s="461"/>
      <c r="E160" s="200"/>
      <c r="F160" s="222"/>
      <c r="G160" s="193"/>
      <c r="H160" s="201"/>
      <c r="I160" s="203"/>
      <c r="J160" s="204"/>
      <c r="K160" s="203"/>
      <c r="L160" s="204"/>
      <c r="M160" s="203"/>
      <c r="N160" s="204"/>
      <c r="O160" s="203"/>
      <c r="P160" s="204"/>
      <c r="Q160" s="203"/>
      <c r="R160" s="204"/>
      <c r="S160" s="203"/>
      <c r="T160" s="204"/>
      <c r="U160" s="203"/>
      <c r="V160" s="204"/>
      <c r="W160" s="203"/>
      <c r="X160" s="204"/>
      <c r="Y160" s="203"/>
      <c r="Z160" s="204"/>
      <c r="AA160" s="203"/>
      <c r="AB160" s="204"/>
      <c r="AC160" s="464"/>
      <c r="AD160" s="223"/>
      <c r="AE160" s="498"/>
      <c r="AF160" s="498"/>
      <c r="AG160" s="501"/>
      <c r="AH160" s="201"/>
      <c r="AI160" s="507"/>
    </row>
    <row r="161" spans="1:35" ht="15" customHeight="1" thickBot="1">
      <c r="A161" s="452"/>
      <c r="B161" s="455"/>
      <c r="C161" s="458"/>
      <c r="D161" s="461"/>
      <c r="E161" s="200"/>
      <c r="F161" s="222"/>
      <c r="G161" s="193"/>
      <c r="H161" s="201"/>
      <c r="I161" s="203"/>
      <c r="J161" s="204"/>
      <c r="K161" s="203"/>
      <c r="L161" s="204"/>
      <c r="M161" s="203"/>
      <c r="N161" s="204"/>
      <c r="O161" s="203"/>
      <c r="P161" s="204"/>
      <c r="Q161" s="203"/>
      <c r="R161" s="204"/>
      <c r="S161" s="203"/>
      <c r="T161" s="204"/>
      <c r="U161" s="203"/>
      <c r="V161" s="204"/>
      <c r="W161" s="203"/>
      <c r="X161" s="204"/>
      <c r="Y161" s="203"/>
      <c r="Z161" s="204"/>
      <c r="AA161" s="203"/>
      <c r="AB161" s="204"/>
      <c r="AC161" s="464"/>
      <c r="AD161" s="223"/>
      <c r="AE161" s="498"/>
      <c r="AF161" s="498"/>
      <c r="AG161" s="501"/>
      <c r="AH161" s="201"/>
      <c r="AI161" s="507"/>
    </row>
    <row r="162" spans="1:35" ht="15" customHeight="1" thickBot="1">
      <c r="A162" s="452"/>
      <c r="B162" s="455"/>
      <c r="C162" s="458"/>
      <c r="D162" s="461"/>
      <c r="E162" s="200"/>
      <c r="F162" s="222"/>
      <c r="G162" s="193"/>
      <c r="H162" s="201"/>
      <c r="I162" s="203"/>
      <c r="J162" s="204"/>
      <c r="K162" s="203"/>
      <c r="L162" s="204"/>
      <c r="M162" s="203"/>
      <c r="N162" s="204"/>
      <c r="O162" s="203"/>
      <c r="P162" s="204"/>
      <c r="Q162" s="203"/>
      <c r="R162" s="204"/>
      <c r="S162" s="203"/>
      <c r="T162" s="204"/>
      <c r="U162" s="203"/>
      <c r="V162" s="204"/>
      <c r="W162" s="203"/>
      <c r="X162" s="204"/>
      <c r="Y162" s="203"/>
      <c r="Z162" s="204"/>
      <c r="AA162" s="203"/>
      <c r="AB162" s="204"/>
      <c r="AC162" s="464"/>
      <c r="AD162" s="223"/>
      <c r="AE162" s="498"/>
      <c r="AF162" s="498"/>
      <c r="AG162" s="501"/>
      <c r="AH162" s="201"/>
      <c r="AI162" s="507"/>
    </row>
    <row r="163" spans="1:35" ht="15" customHeight="1" thickBot="1">
      <c r="A163" s="452"/>
      <c r="B163" s="455"/>
      <c r="C163" s="458"/>
      <c r="D163" s="461"/>
      <c r="E163" s="200"/>
      <c r="F163" s="222"/>
      <c r="G163" s="193"/>
      <c r="H163" s="201"/>
      <c r="I163" s="203"/>
      <c r="J163" s="204"/>
      <c r="K163" s="203"/>
      <c r="L163" s="204"/>
      <c r="M163" s="203"/>
      <c r="N163" s="204"/>
      <c r="O163" s="203"/>
      <c r="P163" s="204"/>
      <c r="Q163" s="203"/>
      <c r="R163" s="204"/>
      <c r="S163" s="203"/>
      <c r="T163" s="204"/>
      <c r="U163" s="203"/>
      <c r="V163" s="204"/>
      <c r="W163" s="203"/>
      <c r="X163" s="204"/>
      <c r="Y163" s="203"/>
      <c r="Z163" s="204"/>
      <c r="AA163" s="203"/>
      <c r="AB163" s="204"/>
      <c r="AC163" s="464"/>
      <c r="AD163" s="223"/>
      <c r="AE163" s="498"/>
      <c r="AF163" s="498"/>
      <c r="AG163" s="501"/>
      <c r="AH163" s="201"/>
      <c r="AI163" s="507"/>
    </row>
    <row r="164" spans="1:35" ht="15" customHeight="1" thickBot="1">
      <c r="A164" s="452"/>
      <c r="B164" s="455"/>
      <c r="C164" s="458"/>
      <c r="D164" s="461"/>
      <c r="E164" s="207"/>
      <c r="F164" s="207"/>
      <c r="G164" s="193"/>
      <c r="H164" s="208"/>
      <c r="I164" s="210"/>
      <c r="J164" s="211"/>
      <c r="K164" s="210"/>
      <c r="L164" s="211"/>
      <c r="M164" s="210"/>
      <c r="N164" s="211"/>
      <c r="O164" s="210"/>
      <c r="P164" s="211"/>
      <c r="Q164" s="210"/>
      <c r="R164" s="211"/>
      <c r="S164" s="210"/>
      <c r="T164" s="211"/>
      <c r="U164" s="210"/>
      <c r="V164" s="211"/>
      <c r="W164" s="210"/>
      <c r="X164" s="211"/>
      <c r="Y164" s="210"/>
      <c r="Z164" s="211"/>
      <c r="AA164" s="210"/>
      <c r="AB164" s="211"/>
      <c r="AC164" s="464"/>
      <c r="AD164" s="212"/>
      <c r="AE164" s="498"/>
      <c r="AF164" s="498"/>
      <c r="AG164" s="501"/>
      <c r="AH164" s="208"/>
      <c r="AI164" s="507"/>
    </row>
    <row r="165" spans="1:35" ht="15.75" customHeight="1" thickBot="1">
      <c r="A165" s="453"/>
      <c r="B165" s="456"/>
      <c r="C165" s="459"/>
      <c r="D165" s="462"/>
      <c r="E165" s="214"/>
      <c r="F165" s="214"/>
      <c r="G165" s="193"/>
      <c r="H165" s="215"/>
      <c r="I165" s="217"/>
      <c r="J165" s="218"/>
      <c r="K165" s="217"/>
      <c r="L165" s="218"/>
      <c r="M165" s="217"/>
      <c r="N165" s="218"/>
      <c r="O165" s="217"/>
      <c r="P165" s="218"/>
      <c r="Q165" s="217"/>
      <c r="R165" s="218"/>
      <c r="S165" s="217"/>
      <c r="T165" s="218"/>
      <c r="U165" s="217"/>
      <c r="V165" s="218"/>
      <c r="W165" s="217"/>
      <c r="X165" s="218"/>
      <c r="Y165" s="217"/>
      <c r="Z165" s="218"/>
      <c r="AA165" s="217"/>
      <c r="AB165" s="218"/>
      <c r="AC165" s="465"/>
      <c r="AD165" s="219"/>
      <c r="AE165" s="499"/>
      <c r="AF165" s="499"/>
      <c r="AG165" s="502"/>
      <c r="AH165" s="215"/>
      <c r="AI165" s="508"/>
    </row>
    <row r="166" spans="1:35" ht="16.5" thickBot="1">
      <c r="A166" s="451" t="s">
        <v>153</v>
      </c>
      <c r="B166" s="454"/>
      <c r="C166" s="457"/>
      <c r="D166" s="460" t="e">
        <f t="shared" ref="D166" si="38">IF(AE166/AF166&gt;1,1+(AG166/22))+IF(AE166/AF166=1,1)+IF(AE166/AF166&lt;1,AE166/AF166)</f>
        <v>#DIV/0!</v>
      </c>
      <c r="E166" s="191"/>
      <c r="F166" s="220"/>
      <c r="G166" s="193"/>
      <c r="H166" s="192"/>
      <c r="I166" s="195"/>
      <c r="J166" s="196"/>
      <c r="K166" s="195"/>
      <c r="L166" s="196"/>
      <c r="M166" s="195"/>
      <c r="N166" s="196"/>
      <c r="O166" s="195"/>
      <c r="P166" s="196"/>
      <c r="Q166" s="195"/>
      <c r="R166" s="196"/>
      <c r="S166" s="195"/>
      <c r="T166" s="196"/>
      <c r="U166" s="195"/>
      <c r="V166" s="196"/>
      <c r="W166" s="195"/>
      <c r="X166" s="196"/>
      <c r="Y166" s="195"/>
      <c r="Z166" s="196"/>
      <c r="AA166" s="195"/>
      <c r="AB166" s="196"/>
      <c r="AC166" s="463">
        <f>SUM(I166:AB173)</f>
        <v>0</v>
      </c>
      <c r="AD166" s="221"/>
      <c r="AE166" s="497">
        <f>SUM(AC166:AD173)</f>
        <v>0</v>
      </c>
      <c r="AF166" s="497"/>
      <c r="AG166" s="500">
        <f t="shared" ref="AG166" si="39">IF(AE166-AF166&gt;0,AE166-AF166)+IF(AE166-AF166=0,0)+IF(AE166-AF166&lt;0,0)</f>
        <v>0</v>
      </c>
      <c r="AH166" s="192"/>
      <c r="AI166" s="506"/>
    </row>
    <row r="167" spans="1:35" ht="16.5" thickBot="1">
      <c r="A167" s="452"/>
      <c r="B167" s="455"/>
      <c r="C167" s="458"/>
      <c r="D167" s="461"/>
      <c r="E167" s="200"/>
      <c r="F167" s="222"/>
      <c r="G167" s="193"/>
      <c r="H167" s="201"/>
      <c r="I167" s="203"/>
      <c r="J167" s="204"/>
      <c r="K167" s="203"/>
      <c r="L167" s="204"/>
      <c r="M167" s="203"/>
      <c r="N167" s="204"/>
      <c r="O167" s="203"/>
      <c r="P167" s="204"/>
      <c r="Q167" s="203"/>
      <c r="R167" s="204"/>
      <c r="S167" s="203"/>
      <c r="T167" s="204"/>
      <c r="U167" s="203"/>
      <c r="V167" s="204"/>
      <c r="W167" s="203"/>
      <c r="X167" s="204"/>
      <c r="Y167" s="203"/>
      <c r="Z167" s="204"/>
      <c r="AA167" s="203"/>
      <c r="AB167" s="204"/>
      <c r="AC167" s="464"/>
      <c r="AD167" s="223"/>
      <c r="AE167" s="498"/>
      <c r="AF167" s="498"/>
      <c r="AG167" s="501"/>
      <c r="AH167" s="201"/>
      <c r="AI167" s="507"/>
    </row>
    <row r="168" spans="1:35" ht="16.5" thickBot="1">
      <c r="A168" s="452"/>
      <c r="B168" s="455"/>
      <c r="C168" s="458"/>
      <c r="D168" s="461"/>
      <c r="E168" s="200"/>
      <c r="F168" s="222"/>
      <c r="G168" s="193"/>
      <c r="H168" s="201"/>
      <c r="I168" s="203"/>
      <c r="J168" s="204"/>
      <c r="K168" s="203"/>
      <c r="L168" s="204"/>
      <c r="M168" s="203"/>
      <c r="N168" s="204"/>
      <c r="O168" s="203"/>
      <c r="P168" s="204"/>
      <c r="Q168" s="203"/>
      <c r="R168" s="204"/>
      <c r="S168" s="203"/>
      <c r="T168" s="204"/>
      <c r="U168" s="203"/>
      <c r="V168" s="204"/>
      <c r="W168" s="203"/>
      <c r="X168" s="204"/>
      <c r="Y168" s="203"/>
      <c r="Z168" s="204"/>
      <c r="AA168" s="203"/>
      <c r="AB168" s="204"/>
      <c r="AC168" s="464"/>
      <c r="AD168" s="223"/>
      <c r="AE168" s="498"/>
      <c r="AF168" s="498"/>
      <c r="AG168" s="501"/>
      <c r="AH168" s="201"/>
      <c r="AI168" s="507"/>
    </row>
    <row r="169" spans="1:35" ht="16.5" thickBot="1">
      <c r="A169" s="452"/>
      <c r="B169" s="455"/>
      <c r="C169" s="458"/>
      <c r="D169" s="461"/>
      <c r="E169" s="200"/>
      <c r="F169" s="222"/>
      <c r="G169" s="193"/>
      <c r="H169" s="201"/>
      <c r="I169" s="203"/>
      <c r="J169" s="204"/>
      <c r="K169" s="203"/>
      <c r="L169" s="204"/>
      <c r="M169" s="203"/>
      <c r="N169" s="204"/>
      <c r="O169" s="203"/>
      <c r="P169" s="204"/>
      <c r="Q169" s="203"/>
      <c r="R169" s="204"/>
      <c r="S169" s="203"/>
      <c r="T169" s="204"/>
      <c r="U169" s="203"/>
      <c r="V169" s="204"/>
      <c r="W169" s="203"/>
      <c r="X169" s="204"/>
      <c r="Y169" s="203"/>
      <c r="Z169" s="204"/>
      <c r="AA169" s="203"/>
      <c r="AB169" s="204"/>
      <c r="AC169" s="464"/>
      <c r="AD169" s="223"/>
      <c r="AE169" s="498"/>
      <c r="AF169" s="498"/>
      <c r="AG169" s="501"/>
      <c r="AH169" s="201"/>
      <c r="AI169" s="507"/>
    </row>
    <row r="170" spans="1:35" ht="16.5" thickBot="1">
      <c r="A170" s="452"/>
      <c r="B170" s="455"/>
      <c r="C170" s="458"/>
      <c r="D170" s="461"/>
      <c r="E170" s="200"/>
      <c r="F170" s="222"/>
      <c r="G170" s="193"/>
      <c r="H170" s="201"/>
      <c r="I170" s="203"/>
      <c r="J170" s="204"/>
      <c r="K170" s="203"/>
      <c r="L170" s="204"/>
      <c r="M170" s="203"/>
      <c r="N170" s="204"/>
      <c r="O170" s="203"/>
      <c r="P170" s="204"/>
      <c r="Q170" s="203"/>
      <c r="R170" s="204"/>
      <c r="S170" s="203"/>
      <c r="T170" s="204"/>
      <c r="U170" s="203"/>
      <c r="V170" s="204"/>
      <c r="W170" s="203"/>
      <c r="X170" s="204"/>
      <c r="Y170" s="203"/>
      <c r="Z170" s="204"/>
      <c r="AA170" s="203"/>
      <c r="AB170" s="204"/>
      <c r="AC170" s="464"/>
      <c r="AD170" s="223"/>
      <c r="AE170" s="498"/>
      <c r="AF170" s="498"/>
      <c r="AG170" s="501"/>
      <c r="AH170" s="201"/>
      <c r="AI170" s="507"/>
    </row>
    <row r="171" spans="1:35" ht="16.5" thickBot="1">
      <c r="A171" s="452"/>
      <c r="B171" s="455"/>
      <c r="C171" s="458"/>
      <c r="D171" s="461"/>
      <c r="E171" s="200"/>
      <c r="F171" s="222"/>
      <c r="G171" s="193"/>
      <c r="H171" s="201"/>
      <c r="I171" s="203"/>
      <c r="J171" s="204"/>
      <c r="K171" s="203"/>
      <c r="L171" s="204"/>
      <c r="M171" s="203"/>
      <c r="N171" s="204"/>
      <c r="O171" s="203"/>
      <c r="P171" s="204"/>
      <c r="Q171" s="203"/>
      <c r="R171" s="204"/>
      <c r="S171" s="203"/>
      <c r="T171" s="204"/>
      <c r="U171" s="203"/>
      <c r="V171" s="204"/>
      <c r="W171" s="203"/>
      <c r="X171" s="204"/>
      <c r="Y171" s="203"/>
      <c r="Z171" s="204"/>
      <c r="AA171" s="203"/>
      <c r="AB171" s="204"/>
      <c r="AC171" s="464"/>
      <c r="AD171" s="223"/>
      <c r="AE171" s="498"/>
      <c r="AF171" s="498"/>
      <c r="AG171" s="501"/>
      <c r="AH171" s="201"/>
      <c r="AI171" s="507"/>
    </row>
    <row r="172" spans="1:35" ht="16.5" thickBot="1">
      <c r="A172" s="452"/>
      <c r="B172" s="455"/>
      <c r="C172" s="458"/>
      <c r="D172" s="461"/>
      <c r="E172" s="207"/>
      <c r="F172" s="207"/>
      <c r="G172" s="193"/>
      <c r="H172" s="208"/>
      <c r="I172" s="210"/>
      <c r="J172" s="211"/>
      <c r="K172" s="210"/>
      <c r="L172" s="211"/>
      <c r="M172" s="210"/>
      <c r="N172" s="211"/>
      <c r="O172" s="210"/>
      <c r="P172" s="211"/>
      <c r="Q172" s="210"/>
      <c r="R172" s="211"/>
      <c r="S172" s="210"/>
      <c r="T172" s="211"/>
      <c r="U172" s="210"/>
      <c r="V172" s="211"/>
      <c r="W172" s="210"/>
      <c r="X172" s="211"/>
      <c r="Y172" s="210"/>
      <c r="Z172" s="211"/>
      <c r="AA172" s="210"/>
      <c r="AB172" s="211"/>
      <c r="AC172" s="464"/>
      <c r="AD172" s="212"/>
      <c r="AE172" s="498"/>
      <c r="AF172" s="498"/>
      <c r="AG172" s="501"/>
      <c r="AH172" s="208"/>
      <c r="AI172" s="507"/>
    </row>
    <row r="173" spans="1:35" ht="16.5" thickBot="1">
      <c r="A173" s="453"/>
      <c r="B173" s="456"/>
      <c r="C173" s="459"/>
      <c r="D173" s="462"/>
      <c r="E173" s="214"/>
      <c r="F173" s="214"/>
      <c r="G173" s="193"/>
      <c r="H173" s="215"/>
      <c r="I173" s="217"/>
      <c r="J173" s="218"/>
      <c r="K173" s="217"/>
      <c r="L173" s="218"/>
      <c r="M173" s="217"/>
      <c r="N173" s="218"/>
      <c r="O173" s="217"/>
      <c r="P173" s="218"/>
      <c r="Q173" s="217"/>
      <c r="R173" s="218"/>
      <c r="S173" s="217"/>
      <c r="T173" s="218"/>
      <c r="U173" s="217"/>
      <c r="V173" s="218"/>
      <c r="W173" s="217"/>
      <c r="X173" s="218"/>
      <c r="Y173" s="217"/>
      <c r="Z173" s="218"/>
      <c r="AA173" s="217"/>
      <c r="AB173" s="218"/>
      <c r="AC173" s="465"/>
      <c r="AD173" s="219"/>
      <c r="AE173" s="499"/>
      <c r="AF173" s="499"/>
      <c r="AG173" s="502"/>
      <c r="AH173" s="215"/>
      <c r="AI173" s="508"/>
    </row>
    <row r="174" spans="1:35" ht="16.5" thickBot="1">
      <c r="A174" s="509" t="s">
        <v>158</v>
      </c>
      <c r="B174" s="454"/>
      <c r="C174" s="457"/>
      <c r="D174" s="460" t="e">
        <f t="shared" ref="D174" si="40">IF(AE174/AF174&gt;1,1+(AG174/22))+IF(AE174/AF174=1,1)+IF(AE174/AF174&lt;1,AE174/AF174)</f>
        <v>#DIV/0!</v>
      </c>
      <c r="E174" s="191"/>
      <c r="F174" s="220"/>
      <c r="G174" s="193"/>
      <c r="H174" s="192"/>
      <c r="I174" s="195"/>
      <c r="J174" s="196"/>
      <c r="K174" s="195"/>
      <c r="L174" s="196"/>
      <c r="M174" s="195"/>
      <c r="N174" s="196"/>
      <c r="O174" s="195"/>
      <c r="P174" s="196"/>
      <c r="Q174" s="195"/>
      <c r="R174" s="196"/>
      <c r="S174" s="195"/>
      <c r="T174" s="196"/>
      <c r="U174" s="195"/>
      <c r="V174" s="196"/>
      <c r="W174" s="195"/>
      <c r="X174" s="196"/>
      <c r="Y174" s="195"/>
      <c r="Z174" s="196"/>
      <c r="AA174" s="195"/>
      <c r="AB174" s="196"/>
      <c r="AC174" s="463">
        <f>SUM(I174:AB181)</f>
        <v>0</v>
      </c>
      <c r="AD174" s="221"/>
      <c r="AE174" s="497">
        <f>SUM(AC174:AD181)</f>
        <v>0</v>
      </c>
      <c r="AF174" s="497"/>
      <c r="AG174" s="500">
        <f t="shared" ref="AG174" si="41">IF(AE174-AF174&gt;0,AE174-AF174)+IF(AE174-AF174=0,0)+IF(AE174-AF174&lt;0,0)</f>
        <v>0</v>
      </c>
      <c r="AH174" s="192"/>
      <c r="AI174" s="506"/>
    </row>
    <row r="175" spans="1:35" ht="16.5" thickBot="1">
      <c r="A175" s="510"/>
      <c r="B175" s="455"/>
      <c r="C175" s="458"/>
      <c r="D175" s="461"/>
      <c r="E175" s="200"/>
      <c r="F175" s="222"/>
      <c r="G175" s="193"/>
      <c r="H175" s="201"/>
      <c r="I175" s="203"/>
      <c r="J175" s="204"/>
      <c r="K175" s="203"/>
      <c r="L175" s="204"/>
      <c r="M175" s="203"/>
      <c r="N175" s="204"/>
      <c r="O175" s="203"/>
      <c r="P175" s="204"/>
      <c r="Q175" s="203"/>
      <c r="R175" s="204"/>
      <c r="S175" s="203"/>
      <c r="T175" s="204"/>
      <c r="U175" s="203"/>
      <c r="V175" s="204"/>
      <c r="W175" s="203"/>
      <c r="X175" s="204"/>
      <c r="Y175" s="203"/>
      <c r="Z175" s="204"/>
      <c r="AA175" s="203"/>
      <c r="AB175" s="204"/>
      <c r="AC175" s="464"/>
      <c r="AD175" s="223"/>
      <c r="AE175" s="498"/>
      <c r="AF175" s="498"/>
      <c r="AG175" s="501"/>
      <c r="AH175" s="201"/>
      <c r="AI175" s="507"/>
    </row>
    <row r="176" spans="1:35" ht="16.5" thickBot="1">
      <c r="A176" s="510"/>
      <c r="B176" s="455"/>
      <c r="C176" s="458"/>
      <c r="D176" s="461"/>
      <c r="E176" s="200"/>
      <c r="F176" s="222"/>
      <c r="G176" s="193"/>
      <c r="H176" s="201"/>
      <c r="I176" s="203"/>
      <c r="J176" s="204"/>
      <c r="K176" s="203"/>
      <c r="L176" s="204"/>
      <c r="M176" s="203"/>
      <c r="N176" s="204"/>
      <c r="O176" s="203"/>
      <c r="P176" s="204"/>
      <c r="Q176" s="203"/>
      <c r="R176" s="204"/>
      <c r="S176" s="203"/>
      <c r="T176" s="204"/>
      <c r="U176" s="203"/>
      <c r="V176" s="204"/>
      <c r="W176" s="203"/>
      <c r="X176" s="204"/>
      <c r="Y176" s="203"/>
      <c r="Z176" s="204"/>
      <c r="AA176" s="203"/>
      <c r="AB176" s="204"/>
      <c r="AC176" s="464"/>
      <c r="AD176" s="223"/>
      <c r="AE176" s="498"/>
      <c r="AF176" s="498"/>
      <c r="AG176" s="501"/>
      <c r="AH176" s="201"/>
      <c r="AI176" s="507"/>
    </row>
    <row r="177" spans="1:35" ht="16.5" thickBot="1">
      <c r="A177" s="510"/>
      <c r="B177" s="455"/>
      <c r="C177" s="458"/>
      <c r="D177" s="461"/>
      <c r="E177" s="200"/>
      <c r="F177" s="222"/>
      <c r="G177" s="193"/>
      <c r="H177" s="201"/>
      <c r="I177" s="203"/>
      <c r="J177" s="204"/>
      <c r="K177" s="203"/>
      <c r="L177" s="204"/>
      <c r="M177" s="203"/>
      <c r="N177" s="204"/>
      <c r="O177" s="203"/>
      <c r="P177" s="204"/>
      <c r="Q177" s="203"/>
      <c r="R177" s="204"/>
      <c r="S177" s="203"/>
      <c r="T177" s="204"/>
      <c r="U177" s="203"/>
      <c r="V177" s="204"/>
      <c r="W177" s="203"/>
      <c r="X177" s="204"/>
      <c r="Y177" s="203"/>
      <c r="Z177" s="204"/>
      <c r="AA177" s="203"/>
      <c r="AB177" s="204"/>
      <c r="AC177" s="464"/>
      <c r="AD177" s="223"/>
      <c r="AE177" s="498"/>
      <c r="AF177" s="498"/>
      <c r="AG177" s="501"/>
      <c r="AH177" s="201"/>
      <c r="AI177" s="507"/>
    </row>
    <row r="178" spans="1:35" ht="16.5" thickBot="1">
      <c r="A178" s="510"/>
      <c r="B178" s="455"/>
      <c r="C178" s="458"/>
      <c r="D178" s="461"/>
      <c r="E178" s="200"/>
      <c r="F178" s="222"/>
      <c r="G178" s="193"/>
      <c r="H178" s="201"/>
      <c r="I178" s="203"/>
      <c r="J178" s="204"/>
      <c r="K178" s="203"/>
      <c r="L178" s="204"/>
      <c r="M178" s="203"/>
      <c r="N178" s="204"/>
      <c r="O178" s="203"/>
      <c r="P178" s="204"/>
      <c r="Q178" s="203"/>
      <c r="R178" s="204"/>
      <c r="S178" s="203"/>
      <c r="T178" s="204"/>
      <c r="U178" s="203"/>
      <c r="V178" s="204"/>
      <c r="W178" s="203"/>
      <c r="X178" s="204"/>
      <c r="Y178" s="203"/>
      <c r="Z178" s="204"/>
      <c r="AA178" s="203"/>
      <c r="AB178" s="204"/>
      <c r="AC178" s="464"/>
      <c r="AD178" s="223"/>
      <c r="AE178" s="498"/>
      <c r="AF178" s="498"/>
      <c r="AG178" s="501"/>
      <c r="AH178" s="201"/>
      <c r="AI178" s="507"/>
    </row>
    <row r="179" spans="1:35" ht="16.5" thickBot="1">
      <c r="A179" s="510"/>
      <c r="B179" s="455"/>
      <c r="C179" s="458"/>
      <c r="D179" s="461"/>
      <c r="E179" s="200"/>
      <c r="F179" s="222"/>
      <c r="G179" s="193"/>
      <c r="H179" s="201"/>
      <c r="I179" s="203"/>
      <c r="J179" s="204"/>
      <c r="K179" s="203"/>
      <c r="L179" s="204"/>
      <c r="M179" s="203"/>
      <c r="N179" s="204"/>
      <c r="O179" s="203"/>
      <c r="P179" s="204"/>
      <c r="Q179" s="203"/>
      <c r="R179" s="204"/>
      <c r="S179" s="203"/>
      <c r="T179" s="204"/>
      <c r="U179" s="203"/>
      <c r="V179" s="204"/>
      <c r="W179" s="203"/>
      <c r="X179" s="204"/>
      <c r="Y179" s="203"/>
      <c r="Z179" s="204"/>
      <c r="AA179" s="203"/>
      <c r="AB179" s="204"/>
      <c r="AC179" s="464"/>
      <c r="AD179" s="223"/>
      <c r="AE179" s="498"/>
      <c r="AF179" s="498"/>
      <c r="AG179" s="501"/>
      <c r="AH179" s="201"/>
      <c r="AI179" s="507"/>
    </row>
    <row r="180" spans="1:35" ht="16.5" thickBot="1">
      <c r="A180" s="510"/>
      <c r="B180" s="455"/>
      <c r="C180" s="458"/>
      <c r="D180" s="461"/>
      <c r="E180" s="207"/>
      <c r="F180" s="207"/>
      <c r="G180" s="193"/>
      <c r="H180" s="208"/>
      <c r="I180" s="210"/>
      <c r="J180" s="211"/>
      <c r="K180" s="210"/>
      <c r="L180" s="211"/>
      <c r="M180" s="210"/>
      <c r="N180" s="211"/>
      <c r="O180" s="210"/>
      <c r="P180" s="211"/>
      <c r="Q180" s="210"/>
      <c r="R180" s="211"/>
      <c r="S180" s="210"/>
      <c r="T180" s="211"/>
      <c r="U180" s="210"/>
      <c r="V180" s="211"/>
      <c r="W180" s="210"/>
      <c r="X180" s="211"/>
      <c r="Y180" s="210"/>
      <c r="Z180" s="211"/>
      <c r="AA180" s="210"/>
      <c r="AB180" s="211"/>
      <c r="AC180" s="464"/>
      <c r="AD180" s="212"/>
      <c r="AE180" s="498"/>
      <c r="AF180" s="498"/>
      <c r="AG180" s="501"/>
      <c r="AH180" s="225"/>
      <c r="AI180" s="507"/>
    </row>
    <row r="181" spans="1:35" ht="16.5" thickBot="1">
      <c r="A181" s="511"/>
      <c r="B181" s="456"/>
      <c r="C181" s="459"/>
      <c r="D181" s="462"/>
      <c r="E181" s="214"/>
      <c r="F181" s="214"/>
      <c r="G181" s="193"/>
      <c r="H181" s="215"/>
      <c r="I181" s="217"/>
      <c r="J181" s="218"/>
      <c r="K181" s="217"/>
      <c r="L181" s="218"/>
      <c r="M181" s="217"/>
      <c r="N181" s="218"/>
      <c r="O181" s="217"/>
      <c r="P181" s="218"/>
      <c r="Q181" s="217"/>
      <c r="R181" s="218"/>
      <c r="S181" s="217"/>
      <c r="T181" s="218"/>
      <c r="U181" s="217"/>
      <c r="V181" s="218"/>
      <c r="W181" s="217"/>
      <c r="X181" s="218"/>
      <c r="Y181" s="217"/>
      <c r="Z181" s="218"/>
      <c r="AA181" s="217"/>
      <c r="AB181" s="218"/>
      <c r="AC181" s="465"/>
      <c r="AD181" s="219"/>
      <c r="AE181" s="499"/>
      <c r="AF181" s="499"/>
      <c r="AG181" s="502"/>
      <c r="AH181" s="226"/>
      <c r="AI181" s="508"/>
    </row>
    <row r="182" spans="1:35" ht="16.5" thickBot="1">
      <c r="A182" s="451" t="s">
        <v>162</v>
      </c>
      <c r="B182" s="454"/>
      <c r="C182" s="457"/>
      <c r="D182" s="460" t="e">
        <f t="shared" ref="D182" si="42">IF(AE182/AF182&gt;1,1+(AG182/22))+IF(AE182/AF182=1,1)+IF(AE182/AF182&lt;1,AE182/AF182)</f>
        <v>#DIV/0!</v>
      </c>
      <c r="E182" s="191"/>
      <c r="F182" s="220"/>
      <c r="G182" s="193"/>
      <c r="H182" s="192"/>
      <c r="I182" s="195"/>
      <c r="J182" s="196"/>
      <c r="K182" s="195"/>
      <c r="L182" s="196"/>
      <c r="M182" s="195"/>
      <c r="N182" s="196"/>
      <c r="O182" s="195"/>
      <c r="P182" s="196"/>
      <c r="Q182" s="195"/>
      <c r="R182" s="196"/>
      <c r="S182" s="195"/>
      <c r="T182" s="196"/>
      <c r="U182" s="195"/>
      <c r="V182" s="196"/>
      <c r="W182" s="195"/>
      <c r="X182" s="196"/>
      <c r="Y182" s="195"/>
      <c r="Z182" s="196"/>
      <c r="AA182" s="195"/>
      <c r="AB182" s="196"/>
      <c r="AC182" s="463">
        <f>SUM(I182:AB189)</f>
        <v>0</v>
      </c>
      <c r="AD182" s="221"/>
      <c r="AE182" s="497">
        <f>SUM(AC182:AD189)</f>
        <v>0</v>
      </c>
      <c r="AF182" s="497"/>
      <c r="AG182" s="500">
        <f t="shared" ref="AG182" si="43">IF(AE182-AF182&gt;0,AE182-AF182)+IF(AE182-AF182=0,0)+IF(AE182-AF182&lt;0,0)</f>
        <v>0</v>
      </c>
      <c r="AH182" s="231"/>
      <c r="AI182" s="506"/>
    </row>
    <row r="183" spans="1:35" ht="16.5" thickBot="1">
      <c r="A183" s="452"/>
      <c r="B183" s="455"/>
      <c r="C183" s="458"/>
      <c r="D183" s="461"/>
      <c r="E183" s="200"/>
      <c r="F183" s="222"/>
      <c r="G183" s="193"/>
      <c r="H183" s="201"/>
      <c r="I183" s="203"/>
      <c r="J183" s="204"/>
      <c r="K183" s="203"/>
      <c r="L183" s="204"/>
      <c r="M183" s="203"/>
      <c r="N183" s="204"/>
      <c r="O183" s="203"/>
      <c r="P183" s="204"/>
      <c r="Q183" s="203"/>
      <c r="R183" s="204"/>
      <c r="S183" s="203"/>
      <c r="T183" s="204"/>
      <c r="U183" s="203"/>
      <c r="V183" s="204"/>
      <c r="W183" s="203"/>
      <c r="X183" s="204"/>
      <c r="Y183" s="203"/>
      <c r="Z183" s="204"/>
      <c r="AA183" s="203"/>
      <c r="AB183" s="204"/>
      <c r="AC183" s="464"/>
      <c r="AD183" s="223"/>
      <c r="AE183" s="498"/>
      <c r="AF183" s="498"/>
      <c r="AG183" s="501"/>
      <c r="AH183" s="201"/>
      <c r="AI183" s="507"/>
    </row>
    <row r="184" spans="1:35" ht="16.5" thickBot="1">
      <c r="A184" s="452"/>
      <c r="B184" s="455"/>
      <c r="C184" s="458"/>
      <c r="D184" s="461"/>
      <c r="E184" s="200"/>
      <c r="F184" s="222"/>
      <c r="G184" s="193"/>
      <c r="H184" s="201"/>
      <c r="I184" s="203"/>
      <c r="J184" s="204"/>
      <c r="K184" s="203"/>
      <c r="L184" s="204"/>
      <c r="M184" s="203"/>
      <c r="N184" s="204"/>
      <c r="O184" s="203"/>
      <c r="P184" s="204"/>
      <c r="Q184" s="203"/>
      <c r="R184" s="204"/>
      <c r="S184" s="203"/>
      <c r="T184" s="204"/>
      <c r="U184" s="203"/>
      <c r="V184" s="204"/>
      <c r="W184" s="203"/>
      <c r="X184" s="204"/>
      <c r="Y184" s="203"/>
      <c r="Z184" s="204"/>
      <c r="AA184" s="203"/>
      <c r="AB184" s="204"/>
      <c r="AC184" s="464"/>
      <c r="AD184" s="223"/>
      <c r="AE184" s="498"/>
      <c r="AF184" s="498"/>
      <c r="AG184" s="501"/>
      <c r="AH184" s="201"/>
      <c r="AI184" s="507"/>
    </row>
    <row r="185" spans="1:35" ht="16.5" thickBot="1">
      <c r="A185" s="452"/>
      <c r="B185" s="455"/>
      <c r="C185" s="458"/>
      <c r="D185" s="461"/>
      <c r="E185" s="200"/>
      <c r="F185" s="222"/>
      <c r="G185" s="193"/>
      <c r="H185" s="201"/>
      <c r="I185" s="203"/>
      <c r="J185" s="204"/>
      <c r="K185" s="203"/>
      <c r="L185" s="204"/>
      <c r="M185" s="203"/>
      <c r="N185" s="204"/>
      <c r="O185" s="203"/>
      <c r="P185" s="204"/>
      <c r="Q185" s="203"/>
      <c r="R185" s="204"/>
      <c r="S185" s="203"/>
      <c r="T185" s="204"/>
      <c r="U185" s="203"/>
      <c r="V185" s="204"/>
      <c r="W185" s="203"/>
      <c r="X185" s="204"/>
      <c r="Y185" s="203"/>
      <c r="Z185" s="204"/>
      <c r="AA185" s="203"/>
      <c r="AB185" s="204"/>
      <c r="AC185" s="464"/>
      <c r="AD185" s="223"/>
      <c r="AE185" s="498"/>
      <c r="AF185" s="498"/>
      <c r="AG185" s="501"/>
      <c r="AH185" s="201"/>
      <c r="AI185" s="507"/>
    </row>
    <row r="186" spans="1:35" ht="16.5" thickBot="1">
      <c r="A186" s="452"/>
      <c r="B186" s="455"/>
      <c r="C186" s="458"/>
      <c r="D186" s="461"/>
      <c r="E186" s="200"/>
      <c r="F186" s="222"/>
      <c r="G186" s="193"/>
      <c r="H186" s="201"/>
      <c r="I186" s="203"/>
      <c r="J186" s="204"/>
      <c r="K186" s="203"/>
      <c r="L186" s="204"/>
      <c r="M186" s="203"/>
      <c r="N186" s="204"/>
      <c r="O186" s="203"/>
      <c r="P186" s="204"/>
      <c r="Q186" s="203"/>
      <c r="R186" s="204"/>
      <c r="S186" s="203"/>
      <c r="T186" s="204"/>
      <c r="U186" s="203"/>
      <c r="V186" s="204"/>
      <c r="W186" s="203"/>
      <c r="X186" s="204"/>
      <c r="Y186" s="203"/>
      <c r="Z186" s="204"/>
      <c r="AA186" s="203"/>
      <c r="AB186" s="204"/>
      <c r="AC186" s="464"/>
      <c r="AD186" s="223"/>
      <c r="AE186" s="498"/>
      <c r="AF186" s="498"/>
      <c r="AG186" s="501"/>
      <c r="AH186" s="201"/>
      <c r="AI186" s="507"/>
    </row>
    <row r="187" spans="1:35" ht="16.5" thickBot="1">
      <c r="A187" s="452"/>
      <c r="B187" s="455"/>
      <c r="C187" s="458"/>
      <c r="D187" s="461"/>
      <c r="E187" s="200"/>
      <c r="F187" s="222"/>
      <c r="G187" s="193"/>
      <c r="H187" s="201"/>
      <c r="I187" s="203"/>
      <c r="J187" s="204"/>
      <c r="K187" s="203"/>
      <c r="L187" s="204"/>
      <c r="M187" s="203"/>
      <c r="N187" s="204"/>
      <c r="O187" s="203"/>
      <c r="P187" s="204"/>
      <c r="Q187" s="203"/>
      <c r="R187" s="204"/>
      <c r="S187" s="203"/>
      <c r="T187" s="204"/>
      <c r="U187" s="203"/>
      <c r="V187" s="204"/>
      <c r="W187" s="203"/>
      <c r="X187" s="204"/>
      <c r="Y187" s="203"/>
      <c r="Z187" s="204"/>
      <c r="AA187" s="203"/>
      <c r="AB187" s="204"/>
      <c r="AC187" s="464"/>
      <c r="AD187" s="223"/>
      <c r="AE187" s="498"/>
      <c r="AF187" s="498"/>
      <c r="AG187" s="501"/>
      <c r="AH187" s="201"/>
      <c r="AI187" s="507"/>
    </row>
    <row r="188" spans="1:35" ht="16.5" thickBot="1">
      <c r="A188" s="452"/>
      <c r="B188" s="455"/>
      <c r="C188" s="458"/>
      <c r="D188" s="461"/>
      <c r="E188" s="207"/>
      <c r="F188" s="207"/>
      <c r="G188" s="193"/>
      <c r="H188" s="208"/>
      <c r="I188" s="210"/>
      <c r="J188" s="211"/>
      <c r="K188" s="210"/>
      <c r="L188" s="211"/>
      <c r="M188" s="210"/>
      <c r="N188" s="211"/>
      <c r="O188" s="210"/>
      <c r="P188" s="211"/>
      <c r="Q188" s="210"/>
      <c r="R188" s="211"/>
      <c r="S188" s="210"/>
      <c r="T188" s="211"/>
      <c r="U188" s="210"/>
      <c r="V188" s="211"/>
      <c r="W188" s="210"/>
      <c r="X188" s="211"/>
      <c r="Y188" s="210"/>
      <c r="Z188" s="211"/>
      <c r="AA188" s="210"/>
      <c r="AB188" s="211"/>
      <c r="AC188" s="464"/>
      <c r="AD188" s="212"/>
      <c r="AE188" s="498"/>
      <c r="AF188" s="498"/>
      <c r="AG188" s="501"/>
      <c r="AH188" s="201"/>
      <c r="AI188" s="507"/>
    </row>
    <row r="189" spans="1:35" ht="16.5" thickBot="1">
      <c r="A189" s="453"/>
      <c r="B189" s="456"/>
      <c r="C189" s="459"/>
      <c r="D189" s="462"/>
      <c r="E189" s="214"/>
      <c r="F189" s="214"/>
      <c r="G189" s="193"/>
      <c r="H189" s="215"/>
      <c r="I189" s="217"/>
      <c r="J189" s="218"/>
      <c r="K189" s="217"/>
      <c r="L189" s="218"/>
      <c r="M189" s="217"/>
      <c r="N189" s="218"/>
      <c r="O189" s="217"/>
      <c r="P189" s="218"/>
      <c r="Q189" s="217"/>
      <c r="R189" s="218"/>
      <c r="S189" s="217"/>
      <c r="T189" s="218"/>
      <c r="U189" s="217"/>
      <c r="V189" s="218"/>
      <c r="W189" s="217"/>
      <c r="X189" s="218"/>
      <c r="Y189" s="217"/>
      <c r="Z189" s="218"/>
      <c r="AA189" s="217"/>
      <c r="AB189" s="218"/>
      <c r="AC189" s="465"/>
      <c r="AD189" s="219"/>
      <c r="AE189" s="499"/>
      <c r="AF189" s="499"/>
      <c r="AG189" s="502"/>
      <c r="AH189" s="215"/>
      <c r="AI189" s="508"/>
    </row>
    <row r="190" spans="1:35">
      <c r="D190" s="233">
        <f>IFERROR(SUM(D6:D189),0)</f>
        <v>0</v>
      </c>
      <c r="E190" s="234"/>
      <c r="F190" s="234"/>
      <c r="G190" s="235"/>
      <c r="H190" s="234"/>
      <c r="I190" s="236">
        <f t="shared" ref="I190:AG190" si="44">SUM(I6:I189)</f>
        <v>0</v>
      </c>
      <c r="J190" s="237">
        <f t="shared" si="44"/>
        <v>0</v>
      </c>
      <c r="K190" s="236">
        <f t="shared" si="44"/>
        <v>0</v>
      </c>
      <c r="L190" s="237">
        <f t="shared" si="44"/>
        <v>0</v>
      </c>
      <c r="M190" s="236">
        <f t="shared" si="44"/>
        <v>0</v>
      </c>
      <c r="N190" s="237">
        <f t="shared" si="44"/>
        <v>0</v>
      </c>
      <c r="O190" s="236">
        <f t="shared" si="44"/>
        <v>0</v>
      </c>
      <c r="P190" s="237">
        <f t="shared" si="44"/>
        <v>0</v>
      </c>
      <c r="Q190" s="236">
        <f t="shared" si="44"/>
        <v>0</v>
      </c>
      <c r="R190" s="237">
        <f t="shared" si="44"/>
        <v>0</v>
      </c>
      <c r="S190" s="236">
        <f t="shared" si="44"/>
        <v>0</v>
      </c>
      <c r="T190" s="237">
        <f t="shared" si="44"/>
        <v>0</v>
      </c>
      <c r="U190" s="236">
        <f t="shared" si="44"/>
        <v>0</v>
      </c>
      <c r="V190" s="237">
        <f t="shared" si="44"/>
        <v>0</v>
      </c>
      <c r="W190" s="236">
        <f t="shared" si="44"/>
        <v>0</v>
      </c>
      <c r="X190" s="237">
        <f t="shared" si="44"/>
        <v>0</v>
      </c>
      <c r="Y190" s="236">
        <f t="shared" si="44"/>
        <v>0</v>
      </c>
      <c r="Z190" s="237">
        <f t="shared" si="44"/>
        <v>0</v>
      </c>
      <c r="AA190" s="236">
        <f t="shared" si="44"/>
        <v>0</v>
      </c>
      <c r="AB190" s="237">
        <f t="shared" si="44"/>
        <v>0</v>
      </c>
      <c r="AC190" s="236">
        <f t="shared" si="44"/>
        <v>0</v>
      </c>
      <c r="AD190" s="236">
        <f t="shared" si="44"/>
        <v>0</v>
      </c>
      <c r="AE190" s="236">
        <f t="shared" si="44"/>
        <v>0</v>
      </c>
      <c r="AF190" s="236">
        <f t="shared" si="44"/>
        <v>0</v>
      </c>
      <c r="AG190" s="236">
        <f t="shared" si="44"/>
        <v>0</v>
      </c>
    </row>
    <row r="191" spans="1:35">
      <c r="D191" s="238"/>
      <c r="E191" s="234"/>
      <c r="F191" s="234"/>
      <c r="G191" s="235"/>
      <c r="H191" s="239"/>
      <c r="I191" s="234"/>
      <c r="J191" s="240"/>
      <c r="K191" s="234"/>
      <c r="L191" s="240"/>
      <c r="M191" s="234"/>
      <c r="N191" s="240"/>
      <c r="O191" s="234"/>
      <c r="P191" s="240"/>
      <c r="Q191" s="234"/>
      <c r="R191" s="240"/>
      <c r="S191" s="234"/>
      <c r="T191" s="240"/>
      <c r="U191" s="234"/>
      <c r="V191" s="240"/>
      <c r="W191" s="234"/>
      <c r="X191" s="240"/>
      <c r="Y191" s="234"/>
      <c r="Z191" s="240"/>
      <c r="AA191" s="234"/>
      <c r="AB191" s="240"/>
      <c r="AC191" s="241"/>
      <c r="AD191" s="241"/>
      <c r="AE191" s="241"/>
      <c r="AF191" s="234"/>
      <c r="AG191" s="234"/>
    </row>
    <row r="192" spans="1:35" ht="16.5" thickBot="1">
      <c r="D192" s="238"/>
      <c r="E192" s="234"/>
      <c r="F192" s="234"/>
      <c r="G192" s="235"/>
      <c r="H192" s="234"/>
      <c r="I192" s="234"/>
      <c r="J192" s="240"/>
      <c r="K192" s="234"/>
      <c r="L192" s="240"/>
      <c r="M192" s="234"/>
      <c r="N192" s="240"/>
      <c r="O192" s="234"/>
      <c r="P192" s="240"/>
      <c r="Q192" s="234"/>
      <c r="R192" s="240"/>
      <c r="S192" s="234"/>
      <c r="T192" s="240"/>
      <c r="U192" s="234"/>
      <c r="V192" s="240"/>
      <c r="W192" s="234"/>
      <c r="X192" s="240"/>
      <c r="Y192" s="234"/>
      <c r="Z192" s="240"/>
      <c r="AA192" s="234"/>
      <c r="AB192" s="240"/>
      <c r="AC192" s="242">
        <f>SUM(I190:AB190)</f>
        <v>0</v>
      </c>
      <c r="AD192" s="241"/>
      <c r="AE192" s="199"/>
      <c r="AF192" s="234"/>
      <c r="AG192" s="234"/>
    </row>
    <row r="193" spans="1:31" ht="56.25" customHeight="1">
      <c r="B193" s="512" t="s">
        <v>903</v>
      </c>
      <c r="C193" s="513"/>
      <c r="D193" s="514"/>
      <c r="I193" s="199"/>
      <c r="J193" s="199"/>
      <c r="K193" s="199"/>
      <c r="L193" s="199"/>
      <c r="M193" s="199"/>
      <c r="N193" s="199"/>
      <c r="O193" s="199"/>
      <c r="P193" s="199"/>
      <c r="Q193" s="199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241"/>
      <c r="AD193" s="199"/>
      <c r="AE193" s="199"/>
    </row>
    <row r="194" spans="1:31">
      <c r="B194" s="515"/>
      <c r="C194" s="516"/>
      <c r="D194" s="517"/>
      <c r="I194" s="199"/>
      <c r="J194" s="199"/>
      <c r="K194" s="199"/>
      <c r="L194" s="199"/>
      <c r="M194" s="199"/>
      <c r="N194" s="199"/>
      <c r="O194" s="199"/>
      <c r="P194" s="199"/>
      <c r="Q194" s="199"/>
      <c r="R194" s="199"/>
      <c r="S194" s="199"/>
      <c r="T194" s="199"/>
      <c r="U194" s="199"/>
      <c r="V194" s="199"/>
      <c r="W194" s="199"/>
      <c r="X194" s="199"/>
      <c r="Y194" s="199"/>
      <c r="Z194" s="199"/>
      <c r="AA194" s="199"/>
      <c r="AB194" s="199"/>
      <c r="AC194" s="241"/>
      <c r="AD194" s="199"/>
      <c r="AE194" s="199"/>
    </row>
    <row r="195" spans="1:31" ht="16.5" thickBot="1">
      <c r="B195" s="518"/>
      <c r="C195" s="519"/>
      <c r="D195" s="520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241"/>
      <c r="AD195" s="199"/>
      <c r="AE195" s="199"/>
    </row>
    <row r="196" spans="1:31" ht="16.5" thickBot="1">
      <c r="D196" s="244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241"/>
      <c r="AD196" s="199"/>
      <c r="AE196" s="199"/>
    </row>
    <row r="197" spans="1:31" ht="93" customHeight="1" thickBot="1">
      <c r="A197" s="245" t="s">
        <v>894</v>
      </c>
      <c r="B197" s="246" t="s">
        <v>708</v>
      </c>
      <c r="C197" s="247" t="s">
        <v>904</v>
      </c>
      <c r="D197" s="248" t="s">
        <v>905</v>
      </c>
      <c r="E197" s="249" t="s">
        <v>897</v>
      </c>
      <c r="F197" s="247" t="s">
        <v>906</v>
      </c>
      <c r="G197" s="250" t="s">
        <v>907</v>
      </c>
      <c r="H197" s="251" t="s">
        <v>908</v>
      </c>
      <c r="I197" s="252"/>
      <c r="J197" s="252"/>
      <c r="K197" s="252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241"/>
      <c r="AE197" s="199"/>
    </row>
    <row r="198" spans="1:31" ht="20.100000000000001" customHeight="1">
      <c r="A198" s="253"/>
      <c r="B198" s="254"/>
      <c r="C198" s="283"/>
      <c r="D198" s="255"/>
      <c r="E198" s="253"/>
      <c r="F198" s="253"/>
      <c r="G198" s="256"/>
      <c r="H198" s="253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241"/>
      <c r="AD198" s="257"/>
      <c r="AE198" s="199"/>
    </row>
    <row r="199" spans="1:31" ht="20.100000000000001" customHeight="1">
      <c r="A199" s="258"/>
      <c r="B199" s="259"/>
      <c r="C199" s="283"/>
      <c r="D199" s="260"/>
      <c r="E199" s="258"/>
      <c r="F199" s="258"/>
      <c r="G199" s="261"/>
      <c r="H199" s="258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241"/>
      <c r="AD199" s="257"/>
      <c r="AE199" s="199"/>
    </row>
    <row r="200" spans="1:31" ht="20.100000000000001" customHeight="1">
      <c r="A200" s="258"/>
      <c r="B200" s="259"/>
      <c r="C200" s="283"/>
      <c r="D200" s="260"/>
      <c r="E200" s="258"/>
      <c r="F200" s="258"/>
      <c r="G200" s="261"/>
      <c r="H200" s="258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241"/>
      <c r="AD200" s="257"/>
      <c r="AE200" s="199"/>
    </row>
    <row r="201" spans="1:31" ht="20.100000000000001" customHeight="1">
      <c r="A201" s="258"/>
      <c r="B201" s="259"/>
      <c r="C201" s="283"/>
      <c r="D201" s="260"/>
      <c r="E201" s="258"/>
      <c r="F201" s="258"/>
      <c r="G201" s="261"/>
      <c r="H201" s="258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241"/>
      <c r="AD201" s="257"/>
      <c r="AE201" s="199"/>
    </row>
    <row r="202" spans="1:31" ht="20.100000000000001" customHeight="1">
      <c r="A202" s="258"/>
      <c r="B202" s="259"/>
      <c r="C202" s="283"/>
      <c r="D202" s="260"/>
      <c r="E202" s="258"/>
      <c r="F202" s="258"/>
      <c r="G202" s="261"/>
      <c r="H202" s="258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241"/>
      <c r="AD202" s="257"/>
      <c r="AE202" s="199"/>
    </row>
    <row r="203" spans="1:31" ht="20.100000000000001" customHeight="1">
      <c r="A203" s="258"/>
      <c r="B203" s="259"/>
      <c r="C203" s="283"/>
      <c r="D203" s="260"/>
      <c r="E203" s="258"/>
      <c r="F203" s="258"/>
      <c r="G203" s="261"/>
      <c r="H203" s="258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241"/>
      <c r="AD203" s="257"/>
      <c r="AE203" s="199"/>
    </row>
    <row r="204" spans="1:31" ht="20.100000000000001" customHeight="1">
      <c r="A204" s="258"/>
      <c r="B204" s="259"/>
      <c r="C204" s="283"/>
      <c r="D204" s="260"/>
      <c r="E204" s="258"/>
      <c r="F204" s="258"/>
      <c r="G204" s="261"/>
      <c r="H204" s="258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241"/>
      <c r="AD204" s="257"/>
      <c r="AE204" s="199"/>
    </row>
    <row r="205" spans="1:31" ht="20.100000000000001" customHeight="1">
      <c r="A205" s="258"/>
      <c r="B205" s="259"/>
      <c r="C205" s="283"/>
      <c r="D205" s="260"/>
      <c r="E205" s="258"/>
      <c r="F205" s="258"/>
      <c r="G205" s="261"/>
      <c r="H205" s="258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241"/>
      <c r="AD205" s="257"/>
      <c r="AE205" s="199"/>
    </row>
    <row r="206" spans="1:31" ht="20.100000000000001" customHeight="1">
      <c r="A206" s="258"/>
      <c r="B206" s="259"/>
      <c r="C206" s="283"/>
      <c r="D206" s="260"/>
      <c r="E206" s="258"/>
      <c r="F206" s="258"/>
      <c r="G206" s="261"/>
      <c r="H206" s="258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241"/>
      <c r="AD206" s="257"/>
      <c r="AE206" s="199"/>
    </row>
    <row r="207" spans="1:31" ht="20.100000000000001" customHeight="1">
      <c r="A207" s="258"/>
      <c r="B207" s="259"/>
      <c r="C207" s="283"/>
      <c r="D207" s="260"/>
      <c r="E207" s="258"/>
      <c r="F207" s="258"/>
      <c r="G207" s="261"/>
      <c r="H207" s="258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241"/>
      <c r="AD207" s="257"/>
      <c r="AE207" s="199"/>
    </row>
    <row r="208" spans="1:31" ht="20.100000000000001" customHeight="1">
      <c r="A208" s="258"/>
      <c r="B208" s="259"/>
      <c r="C208" s="283"/>
      <c r="D208" s="260"/>
      <c r="E208" s="258"/>
      <c r="F208" s="258"/>
      <c r="G208" s="261"/>
      <c r="H208" s="258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241"/>
      <c r="AD208" s="257"/>
      <c r="AE208" s="199"/>
    </row>
    <row r="209" spans="1:31" ht="20.100000000000001" customHeight="1">
      <c r="A209" s="258"/>
      <c r="B209" s="259"/>
      <c r="C209" s="283"/>
      <c r="D209" s="260"/>
      <c r="E209" s="258"/>
      <c r="F209" s="258"/>
      <c r="G209" s="261"/>
      <c r="H209" s="258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241"/>
      <c r="AD209" s="257"/>
      <c r="AE209" s="199"/>
    </row>
    <row r="210" spans="1:31">
      <c r="D210" s="244"/>
      <c r="I210" s="199"/>
      <c r="J210" s="199"/>
      <c r="K210" s="199"/>
      <c r="L210" s="199"/>
      <c r="M210" s="199"/>
      <c r="N210" s="199"/>
      <c r="O210" s="199"/>
      <c r="P210" s="199"/>
      <c r="Q210" s="199"/>
      <c r="R210" s="199"/>
      <c r="S210" s="199"/>
      <c r="T210" s="199"/>
      <c r="U210" s="199"/>
      <c r="V210" s="199"/>
      <c r="W210" s="199"/>
      <c r="X210" s="199"/>
      <c r="Y210" s="199"/>
      <c r="Z210" s="199"/>
      <c r="AA210" s="199"/>
      <c r="AB210" s="199"/>
      <c r="AC210" s="241"/>
      <c r="AD210" s="199"/>
      <c r="AE210" s="199"/>
    </row>
    <row r="211" spans="1:31">
      <c r="D211" s="244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241"/>
      <c r="AD211" s="199"/>
      <c r="AE211" s="199"/>
    </row>
    <row r="212" spans="1:31">
      <c r="B212" s="521" t="s">
        <v>909</v>
      </c>
      <c r="C212" s="521"/>
      <c r="D212" s="244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241"/>
      <c r="AD212" s="199"/>
      <c r="AE212" s="199"/>
    </row>
    <row r="213" spans="1:31">
      <c r="D213" s="244"/>
      <c r="H213" s="234" t="s">
        <v>28</v>
      </c>
      <c r="I213" s="199"/>
      <c r="J213" s="199"/>
      <c r="K213" s="199"/>
      <c r="L213" s="199"/>
      <c r="M213" s="522" t="s">
        <v>910</v>
      </c>
      <c r="N213" s="522"/>
      <c r="O213" s="522"/>
      <c r="P213" s="522"/>
      <c r="Q213" s="522"/>
      <c r="R213" s="522"/>
      <c r="S213" s="522"/>
      <c r="T213" s="522"/>
      <c r="U213" s="199"/>
      <c r="V213" s="199"/>
      <c r="W213" s="199"/>
      <c r="X213" s="199"/>
      <c r="Y213" s="199"/>
      <c r="Z213" s="199"/>
      <c r="AA213" s="199"/>
      <c r="AB213" s="199"/>
      <c r="AC213" s="241"/>
    </row>
    <row r="214" spans="1:31">
      <c r="D214" s="244"/>
      <c r="I214" s="199"/>
      <c r="J214" s="199"/>
      <c r="K214" s="199"/>
      <c r="L214" s="199"/>
      <c r="M214" s="523" t="s">
        <v>911</v>
      </c>
      <c r="N214" s="523"/>
      <c r="O214" s="523"/>
      <c r="P214" s="523"/>
      <c r="Q214" s="523"/>
      <c r="R214" s="523"/>
      <c r="S214" s="523"/>
      <c r="T214" s="523"/>
      <c r="U214" s="199"/>
      <c r="V214" s="199"/>
      <c r="W214" s="199"/>
      <c r="X214" s="199"/>
      <c r="Y214" s="199"/>
      <c r="Z214" s="199"/>
      <c r="AA214" s="199"/>
      <c r="AB214" s="199"/>
      <c r="AC214" s="241"/>
    </row>
    <row r="215" spans="1:31">
      <c r="D215" s="244"/>
      <c r="I215" s="199"/>
      <c r="J215" s="199"/>
      <c r="K215" s="199"/>
      <c r="L215" s="199"/>
      <c r="M215" s="523" t="s">
        <v>912</v>
      </c>
      <c r="N215" s="523"/>
      <c r="O215" s="523"/>
      <c r="P215" s="523"/>
      <c r="Q215" s="523"/>
      <c r="R215" s="523"/>
      <c r="S215" s="523"/>
      <c r="T215" s="523"/>
      <c r="U215" s="199"/>
      <c r="V215" s="199"/>
      <c r="W215" s="199"/>
      <c r="X215" s="199"/>
      <c r="Y215" s="199"/>
      <c r="Z215" s="199"/>
      <c r="AA215" s="199"/>
      <c r="AB215" s="199"/>
      <c r="AC215" s="241"/>
    </row>
    <row r="216" spans="1:31">
      <c r="D216" s="244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241"/>
    </row>
    <row r="217" spans="1:31" ht="31.5">
      <c r="D217" s="263" t="s">
        <v>721</v>
      </c>
      <c r="G217" s="264" t="s">
        <v>913</v>
      </c>
      <c r="I217" s="199"/>
      <c r="J217" s="199"/>
      <c r="K217" s="199"/>
      <c r="L217" s="199"/>
      <c r="M217" s="199"/>
      <c r="N217" s="199"/>
      <c r="O217" s="199"/>
      <c r="P217" s="199"/>
      <c r="Q217" s="199"/>
      <c r="R217" s="199"/>
      <c r="S217" s="199"/>
      <c r="T217" s="199"/>
      <c r="U217" s="199"/>
      <c r="V217" s="199"/>
      <c r="W217" s="199"/>
      <c r="X217" s="199"/>
      <c r="Y217" s="199"/>
      <c r="Z217" s="199"/>
      <c r="AA217" s="199"/>
      <c r="AB217" s="199"/>
      <c r="AC217" s="241"/>
    </row>
    <row r="218" spans="1:31" ht="31.5">
      <c r="D218" s="263" t="s">
        <v>722</v>
      </c>
      <c r="G218" s="264" t="s">
        <v>914</v>
      </c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241"/>
    </row>
    <row r="219" spans="1:31" ht="47.25">
      <c r="D219" s="263" t="s">
        <v>723</v>
      </c>
      <c r="G219" s="264" t="s">
        <v>915</v>
      </c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241"/>
    </row>
    <row r="220" spans="1:31" ht="47.25">
      <c r="D220" s="244"/>
      <c r="G220" s="264" t="s">
        <v>916</v>
      </c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241"/>
    </row>
    <row r="221" spans="1:31">
      <c r="D221" s="244"/>
      <c r="G221" s="265" t="s">
        <v>917</v>
      </c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241"/>
    </row>
    <row r="222" spans="1:31">
      <c r="D222" s="244"/>
      <c r="G222" s="264" t="s">
        <v>918</v>
      </c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241"/>
    </row>
    <row r="223" spans="1:31">
      <c r="D223" s="244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241"/>
    </row>
    <row r="224" spans="1:31">
      <c r="B224" s="161"/>
      <c r="D224" s="244"/>
      <c r="I224" s="199"/>
      <c r="J224" s="199"/>
      <c r="K224" s="199"/>
      <c r="L224" s="199"/>
      <c r="M224" s="199"/>
      <c r="N224" s="199"/>
      <c r="O224" s="199"/>
      <c r="P224" s="199"/>
      <c r="Q224" s="199"/>
      <c r="R224" s="199"/>
      <c r="S224" s="199"/>
      <c r="T224" s="199"/>
      <c r="U224" s="199"/>
      <c r="V224" s="199"/>
      <c r="W224" s="199"/>
      <c r="X224" s="199"/>
      <c r="Y224" s="199"/>
      <c r="Z224" s="199"/>
      <c r="AA224" s="199"/>
      <c r="AB224" s="199"/>
      <c r="AC224" s="241"/>
      <c r="AE224" s="161"/>
    </row>
    <row r="225" spans="1:31" s="267" customFormat="1" ht="63" customHeight="1" thickBot="1">
      <c r="A225" s="536" t="s">
        <v>919</v>
      </c>
      <c r="B225" s="536"/>
      <c r="C225" s="536"/>
      <c r="D225" s="536"/>
      <c r="E225" s="536"/>
      <c r="F225" s="536"/>
      <c r="G225" s="536"/>
      <c r="H225" s="266"/>
      <c r="I225" s="266"/>
      <c r="J225" s="266"/>
      <c r="K225" s="266"/>
      <c r="L225" s="266"/>
      <c r="M225" s="266"/>
      <c r="N225" s="266"/>
      <c r="O225" s="266"/>
      <c r="P225" s="266"/>
      <c r="Q225" s="266"/>
      <c r="R225" s="266"/>
      <c r="S225" s="266"/>
      <c r="T225" s="266"/>
      <c r="U225" s="266"/>
      <c r="V225" s="266"/>
      <c r="W225" s="266"/>
      <c r="X225" s="266"/>
      <c r="Y225" s="266"/>
      <c r="Z225" s="266"/>
      <c r="AA225" s="266"/>
      <c r="AB225" s="266"/>
      <c r="AC225" s="266"/>
      <c r="AD225" s="266"/>
    </row>
    <row r="226" spans="1:31" s="271" customFormat="1" ht="69" customHeight="1" thickBot="1">
      <c r="A226" s="537" t="s">
        <v>920</v>
      </c>
      <c r="B226" s="538"/>
      <c r="C226" s="268"/>
      <c r="D226" s="539" t="s">
        <v>921</v>
      </c>
      <c r="E226" s="539"/>
      <c r="F226" s="539"/>
      <c r="G226" s="539" t="s">
        <v>922</v>
      </c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  <c r="AD226" s="270"/>
    </row>
    <row r="227" spans="1:31" s="271" customFormat="1" ht="50.25" customHeight="1" thickBot="1">
      <c r="A227" s="540" t="s">
        <v>923</v>
      </c>
      <c r="B227" s="540"/>
      <c r="C227" s="540"/>
      <c r="D227" s="540" t="s">
        <v>924</v>
      </c>
      <c r="E227" s="540"/>
      <c r="F227" s="272" t="s">
        <v>925</v>
      </c>
      <c r="G227" s="53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  <c r="AD227" s="270"/>
    </row>
    <row r="228" spans="1:31" s="276" customFormat="1" ht="50.25" customHeight="1">
      <c r="A228" s="524"/>
      <c r="B228" s="524"/>
      <c r="C228" s="524"/>
      <c r="D228" s="525"/>
      <c r="E228" s="525"/>
      <c r="F228" s="273"/>
      <c r="G228" s="526">
        <f>C226-F231</f>
        <v>0</v>
      </c>
      <c r="H228" s="274"/>
      <c r="I228" s="274"/>
      <c r="J228" s="274"/>
      <c r="K228" s="274"/>
      <c r="L228" s="274"/>
      <c r="M228" s="274"/>
      <c r="N228" s="274"/>
      <c r="O228" s="274"/>
      <c r="P228" s="274"/>
      <c r="Q228" s="274"/>
      <c r="R228" s="274"/>
      <c r="S228" s="274"/>
      <c r="T228" s="274"/>
      <c r="U228" s="274"/>
      <c r="V228" s="274"/>
      <c r="W228" s="274"/>
      <c r="X228" s="274"/>
      <c r="Y228" s="274"/>
      <c r="Z228" s="274"/>
      <c r="AA228" s="274"/>
      <c r="AB228" s="274"/>
      <c r="AC228" s="274"/>
      <c r="AD228" s="275"/>
    </row>
    <row r="229" spans="1:31" s="276" customFormat="1" ht="50.25" customHeight="1">
      <c r="A229" s="529"/>
      <c r="B229" s="529"/>
      <c r="C229" s="529"/>
      <c r="D229" s="530"/>
      <c r="E229" s="530"/>
      <c r="F229" s="277"/>
      <c r="G229" s="527"/>
      <c r="H229" s="274"/>
      <c r="I229" s="274"/>
      <c r="J229" s="274"/>
      <c r="K229" s="274"/>
      <c r="L229" s="274"/>
      <c r="M229" s="274"/>
      <c r="N229" s="274"/>
      <c r="O229" s="274"/>
      <c r="P229" s="274"/>
      <c r="Q229" s="274"/>
      <c r="R229" s="274"/>
      <c r="S229" s="274"/>
      <c r="T229" s="274"/>
      <c r="U229" s="274"/>
      <c r="V229" s="274"/>
      <c r="W229" s="274"/>
      <c r="X229" s="274"/>
      <c r="Y229" s="274"/>
      <c r="Z229" s="274"/>
      <c r="AA229" s="274"/>
      <c r="AB229" s="274"/>
      <c r="AC229" s="274"/>
      <c r="AD229" s="275"/>
    </row>
    <row r="230" spans="1:31" s="276" customFormat="1" ht="50.25" customHeight="1" thickBot="1">
      <c r="A230" s="531"/>
      <c r="B230" s="531"/>
      <c r="C230" s="531"/>
      <c r="D230" s="532"/>
      <c r="E230" s="532"/>
      <c r="F230" s="278"/>
      <c r="G230" s="527"/>
      <c r="H230" s="274"/>
      <c r="I230" s="274"/>
      <c r="J230" s="274"/>
      <c r="K230" s="274"/>
      <c r="L230" s="274"/>
      <c r="M230" s="274"/>
      <c r="N230" s="274"/>
      <c r="O230" s="274"/>
      <c r="P230" s="274"/>
      <c r="Q230" s="274"/>
      <c r="R230" s="274"/>
      <c r="S230" s="274"/>
      <c r="T230" s="274"/>
      <c r="U230" s="274"/>
      <c r="V230" s="274"/>
      <c r="W230" s="274"/>
      <c r="X230" s="274"/>
      <c r="Y230" s="274"/>
      <c r="Z230" s="274"/>
      <c r="AA230" s="274"/>
      <c r="AB230" s="274"/>
      <c r="AC230" s="274"/>
      <c r="AD230" s="275"/>
    </row>
    <row r="231" spans="1:31" s="276" customFormat="1" ht="50.25" customHeight="1" thickBot="1">
      <c r="A231" s="533" t="s">
        <v>926</v>
      </c>
      <c r="B231" s="534"/>
      <c r="C231" s="534"/>
      <c r="D231" s="534"/>
      <c r="E231" s="535"/>
      <c r="F231" s="279">
        <f>SUM(F228:F230)</f>
        <v>0</v>
      </c>
      <c r="G231" s="528"/>
      <c r="H231" s="274"/>
      <c r="I231" s="274"/>
      <c r="J231" s="274"/>
      <c r="K231" s="274"/>
      <c r="L231" s="274"/>
      <c r="M231" s="274"/>
      <c r="N231" s="274"/>
      <c r="O231" s="274"/>
      <c r="P231" s="274"/>
      <c r="Q231" s="274"/>
      <c r="R231" s="274"/>
      <c r="S231" s="274"/>
      <c r="T231" s="274"/>
      <c r="U231" s="274"/>
      <c r="V231" s="274"/>
      <c r="W231" s="274"/>
      <c r="X231" s="274"/>
      <c r="Y231" s="274"/>
      <c r="Z231" s="274"/>
      <c r="AA231" s="274"/>
      <c r="AB231" s="274"/>
      <c r="AC231" s="274"/>
      <c r="AD231" s="275"/>
    </row>
    <row r="232" spans="1:31">
      <c r="B232" s="161"/>
      <c r="D232" s="244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241"/>
      <c r="AE232" s="161"/>
    </row>
    <row r="233" spans="1:31">
      <c r="B233" s="161"/>
      <c r="D233" s="244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241"/>
      <c r="AE233" s="161"/>
    </row>
    <row r="234" spans="1:31">
      <c r="B234" s="161"/>
      <c r="D234" s="244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241"/>
      <c r="AE234" s="161"/>
    </row>
    <row r="235" spans="1:31">
      <c r="B235" s="161"/>
      <c r="D235" s="244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241"/>
      <c r="AE235" s="161"/>
    </row>
    <row r="236" spans="1:31">
      <c r="B236" s="161"/>
      <c r="D236" s="244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241"/>
      <c r="AE236" s="161"/>
    </row>
    <row r="237" spans="1:31">
      <c r="B237" s="161"/>
      <c r="D237" s="244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241"/>
      <c r="AE237" s="161"/>
    </row>
    <row r="238" spans="1:31">
      <c r="B238" s="161"/>
      <c r="D238" s="244"/>
      <c r="I238" s="199"/>
      <c r="J238" s="199"/>
      <c r="K238" s="199"/>
      <c r="L238" s="199"/>
      <c r="M238" s="199"/>
      <c r="N238" s="199"/>
      <c r="O238" s="199"/>
      <c r="P238" s="199"/>
      <c r="Q238" s="199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241"/>
      <c r="AE238" s="161"/>
    </row>
    <row r="239" spans="1:31">
      <c r="B239" s="161"/>
      <c r="D239" s="244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241"/>
      <c r="AE239" s="161"/>
    </row>
    <row r="240" spans="1:31">
      <c r="B240" s="161"/>
      <c r="D240" s="244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241"/>
      <c r="AE240" s="161"/>
    </row>
    <row r="241" spans="2:31">
      <c r="B241" s="161"/>
      <c r="D241" s="244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241"/>
      <c r="AE241" s="161"/>
    </row>
    <row r="242" spans="2:31">
      <c r="B242" s="161"/>
      <c r="D242" s="244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241"/>
      <c r="AE242" s="161"/>
    </row>
    <row r="243" spans="2:31">
      <c r="B243" s="161"/>
      <c r="D243" s="244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241"/>
      <c r="AE243" s="161"/>
    </row>
    <row r="244" spans="2:31">
      <c r="B244" s="161"/>
      <c r="D244" s="244"/>
      <c r="I244" s="199"/>
      <c r="J244" s="199"/>
      <c r="K244" s="199"/>
      <c r="L244" s="199"/>
      <c r="M244" s="199"/>
      <c r="N244" s="199"/>
      <c r="O244" s="199"/>
      <c r="P244" s="199"/>
      <c r="Q244" s="199"/>
      <c r="R244" s="199"/>
      <c r="S244" s="199"/>
      <c r="T244" s="199"/>
      <c r="U244" s="199"/>
      <c r="V244" s="199"/>
      <c r="W244" s="199"/>
      <c r="X244" s="199"/>
      <c r="Y244" s="199"/>
      <c r="Z244" s="199"/>
      <c r="AA244" s="199"/>
      <c r="AB244" s="199"/>
      <c r="AC244" s="241"/>
      <c r="AE244" s="161"/>
    </row>
    <row r="245" spans="2:31">
      <c r="B245" s="161"/>
      <c r="D245" s="244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241"/>
      <c r="AE245" s="161"/>
    </row>
    <row r="246" spans="2:31">
      <c r="B246" s="161"/>
      <c r="D246" s="244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241"/>
      <c r="AE246" s="161"/>
    </row>
    <row r="247" spans="2:31">
      <c r="B247" s="161"/>
      <c r="D247" s="244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241"/>
      <c r="AE247" s="161"/>
    </row>
    <row r="248" spans="2:31">
      <c r="B248" s="161"/>
      <c r="D248" s="244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199"/>
      <c r="Z248" s="199"/>
      <c r="AA248" s="199"/>
      <c r="AB248" s="199"/>
      <c r="AC248" s="241"/>
      <c r="AE248" s="161"/>
    </row>
    <row r="249" spans="2:31">
      <c r="B249" s="161"/>
      <c r="D249" s="244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241"/>
      <c r="AE249" s="161"/>
    </row>
    <row r="250" spans="2:31">
      <c r="B250" s="161"/>
      <c r="D250" s="244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241"/>
      <c r="AE250" s="161"/>
    </row>
    <row r="251" spans="2:31">
      <c r="B251" s="161"/>
      <c r="D251" s="244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241"/>
      <c r="AE251" s="161"/>
    </row>
    <row r="252" spans="2:31">
      <c r="B252" s="161"/>
      <c r="D252" s="244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241"/>
      <c r="AE252" s="161"/>
    </row>
    <row r="253" spans="2:31">
      <c r="B253" s="161"/>
      <c r="D253" s="244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241"/>
      <c r="AE253" s="161"/>
    </row>
    <row r="254" spans="2:31">
      <c r="B254" s="161"/>
      <c r="D254" s="244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241"/>
      <c r="AE254" s="161"/>
    </row>
    <row r="255" spans="2:31">
      <c r="B255" s="161"/>
      <c r="D255" s="244"/>
      <c r="I255" s="199"/>
      <c r="J255" s="199"/>
      <c r="K255" s="199"/>
      <c r="L255" s="199"/>
      <c r="M255" s="199"/>
      <c r="N255" s="199"/>
      <c r="O255" s="199"/>
      <c r="P255" s="199"/>
      <c r="Q255" s="199"/>
      <c r="R255" s="199"/>
      <c r="S255" s="199"/>
      <c r="T255" s="199"/>
      <c r="U255" s="199"/>
      <c r="V255" s="199"/>
      <c r="W255" s="199"/>
      <c r="X255" s="199"/>
      <c r="Y255" s="199"/>
      <c r="Z255" s="199"/>
      <c r="AA255" s="199"/>
      <c r="AB255" s="199"/>
      <c r="AC255" s="241"/>
      <c r="AE255" s="161"/>
    </row>
    <row r="256" spans="2:31">
      <c r="B256" s="161"/>
      <c r="D256" s="244"/>
      <c r="I256" s="199"/>
      <c r="J256" s="199"/>
      <c r="K256" s="199"/>
      <c r="L256" s="199"/>
      <c r="M256" s="199"/>
      <c r="N256" s="199"/>
      <c r="O256" s="199"/>
      <c r="P256" s="199"/>
      <c r="Q256" s="199"/>
      <c r="R256" s="199"/>
      <c r="S256" s="199"/>
      <c r="T256" s="199"/>
      <c r="U256" s="199"/>
      <c r="V256" s="199"/>
      <c r="W256" s="199"/>
      <c r="X256" s="199"/>
      <c r="Y256" s="199"/>
      <c r="Z256" s="199"/>
      <c r="AA256" s="199"/>
      <c r="AB256" s="199"/>
      <c r="AC256" s="241"/>
      <c r="AE256" s="161"/>
    </row>
    <row r="257" spans="2:31">
      <c r="B257" s="161"/>
      <c r="D257" s="244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241"/>
      <c r="AE257" s="161"/>
    </row>
    <row r="258" spans="2:31">
      <c r="B258" s="161"/>
      <c r="D258" s="244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241"/>
      <c r="AE258" s="161"/>
    </row>
    <row r="259" spans="2:31">
      <c r="B259" s="161"/>
      <c r="D259" s="244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241"/>
      <c r="AE259" s="161"/>
    </row>
    <row r="260" spans="2:31">
      <c r="B260" s="161"/>
      <c r="D260" s="244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241"/>
      <c r="AE260" s="161"/>
    </row>
    <row r="261" spans="2:31">
      <c r="B261" s="161"/>
      <c r="D261" s="244"/>
      <c r="I261" s="199"/>
      <c r="J261" s="199"/>
      <c r="K261" s="199"/>
      <c r="L261" s="199"/>
      <c r="M261" s="199"/>
      <c r="N261" s="199"/>
      <c r="O261" s="199"/>
      <c r="P261" s="199"/>
      <c r="Q261" s="199"/>
      <c r="R261" s="199"/>
      <c r="S261" s="199"/>
      <c r="T261" s="199"/>
      <c r="U261" s="199"/>
      <c r="V261" s="199"/>
      <c r="W261" s="199"/>
      <c r="X261" s="199"/>
      <c r="Y261" s="199"/>
      <c r="Z261" s="199"/>
      <c r="AA261" s="199"/>
      <c r="AB261" s="199"/>
      <c r="AC261" s="241"/>
      <c r="AE261" s="161"/>
    </row>
    <row r="262" spans="2:31">
      <c r="B262" s="161"/>
      <c r="D262" s="244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241"/>
      <c r="AE262" s="161"/>
    </row>
    <row r="263" spans="2:31">
      <c r="B263" s="161"/>
      <c r="D263" s="244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241"/>
      <c r="AE263" s="161"/>
    </row>
    <row r="264" spans="2:31">
      <c r="B264" s="161"/>
      <c r="D264" s="244"/>
      <c r="I264" s="199"/>
      <c r="J264" s="199"/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  <c r="W264" s="199"/>
      <c r="X264" s="199"/>
      <c r="Y264" s="199"/>
      <c r="Z264" s="199"/>
      <c r="AA264" s="199"/>
      <c r="AB264" s="199"/>
      <c r="AC264" s="241"/>
      <c r="AE264" s="161"/>
    </row>
    <row r="265" spans="2:31">
      <c r="B265" s="161"/>
      <c r="D265" s="244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241"/>
      <c r="AE265" s="161"/>
    </row>
    <row r="266" spans="2:31">
      <c r="B266" s="161"/>
      <c r="D266" s="244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241"/>
      <c r="AE266" s="161"/>
    </row>
    <row r="267" spans="2:31">
      <c r="B267" s="161"/>
      <c r="D267" s="244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241"/>
      <c r="AE267" s="161"/>
    </row>
    <row r="268" spans="2:31">
      <c r="B268" s="161"/>
      <c r="D268" s="244"/>
      <c r="I268" s="199"/>
      <c r="J268" s="199"/>
      <c r="K268" s="199"/>
      <c r="L268" s="199"/>
      <c r="M268" s="199"/>
      <c r="N268" s="199"/>
      <c r="O268" s="199"/>
      <c r="P268" s="199"/>
      <c r="Q268" s="199"/>
      <c r="R268" s="199"/>
      <c r="S268" s="199"/>
      <c r="T268" s="199"/>
      <c r="U268" s="199"/>
      <c r="V268" s="199"/>
      <c r="W268" s="199"/>
      <c r="X268" s="199"/>
      <c r="Y268" s="199"/>
      <c r="Z268" s="199"/>
      <c r="AA268" s="199"/>
      <c r="AB268" s="199"/>
      <c r="AC268" s="241"/>
      <c r="AE268" s="161"/>
    </row>
    <row r="269" spans="2:31">
      <c r="B269" s="161"/>
      <c r="D269" s="244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241"/>
      <c r="AE269" s="161"/>
    </row>
    <row r="270" spans="2:31">
      <c r="B270" s="161"/>
      <c r="D270" s="244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241"/>
      <c r="AE270" s="161"/>
    </row>
    <row r="271" spans="2:31">
      <c r="B271" s="161"/>
      <c r="D271" s="244"/>
      <c r="I271" s="199"/>
      <c r="J271" s="199"/>
      <c r="K271" s="199"/>
      <c r="L271" s="199"/>
      <c r="M271" s="199"/>
      <c r="N271" s="199"/>
      <c r="O271" s="199"/>
      <c r="P271" s="199"/>
      <c r="Q271" s="199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241"/>
      <c r="AE271" s="161"/>
    </row>
    <row r="272" spans="2:31">
      <c r="B272" s="161"/>
      <c r="D272" s="244"/>
      <c r="I272" s="199"/>
      <c r="J272" s="199"/>
      <c r="K272" s="199"/>
      <c r="L272" s="199"/>
      <c r="M272" s="199"/>
      <c r="N272" s="199"/>
      <c r="O272" s="199"/>
      <c r="P272" s="199"/>
      <c r="Q272" s="199"/>
      <c r="R272" s="199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241"/>
      <c r="AE272" s="161"/>
    </row>
    <row r="273" spans="2:31">
      <c r="B273" s="161"/>
      <c r="D273" s="244"/>
      <c r="I273" s="199"/>
      <c r="J273" s="199"/>
      <c r="K273" s="199"/>
      <c r="L273" s="199"/>
      <c r="M273" s="199"/>
      <c r="N273" s="199"/>
      <c r="O273" s="199"/>
      <c r="P273" s="199"/>
      <c r="Q273" s="199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241"/>
      <c r="AE273" s="161"/>
    </row>
    <row r="274" spans="2:31">
      <c r="B274" s="161"/>
      <c r="D274" s="244"/>
      <c r="I274" s="199"/>
      <c r="J274" s="199"/>
      <c r="K274" s="199"/>
      <c r="L274" s="199"/>
      <c r="M274" s="199"/>
      <c r="N274" s="199"/>
      <c r="O274" s="199"/>
      <c r="P274" s="199"/>
      <c r="Q274" s="199"/>
      <c r="R274" s="199"/>
      <c r="S274" s="199"/>
      <c r="T274" s="199"/>
      <c r="U274" s="199"/>
      <c r="V274" s="199"/>
      <c r="W274" s="199"/>
      <c r="X274" s="199"/>
      <c r="Y274" s="199"/>
      <c r="Z274" s="199"/>
      <c r="AA274" s="199"/>
      <c r="AB274" s="199"/>
      <c r="AC274" s="241"/>
      <c r="AE274" s="161"/>
    </row>
    <row r="275" spans="2:31">
      <c r="B275" s="161"/>
      <c r="D275" s="244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241"/>
      <c r="AE275" s="161"/>
    </row>
    <row r="276" spans="2:31">
      <c r="B276" s="161"/>
      <c r="D276" s="244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241"/>
      <c r="AE276" s="161"/>
    </row>
    <row r="277" spans="2:31">
      <c r="B277" s="161"/>
      <c r="D277" s="244"/>
      <c r="I277" s="199"/>
      <c r="J277" s="199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241"/>
      <c r="AE277" s="161"/>
    </row>
    <row r="278" spans="2:31">
      <c r="B278" s="161"/>
      <c r="D278" s="244"/>
      <c r="I278" s="199"/>
      <c r="J278" s="199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241"/>
      <c r="AE278" s="161"/>
    </row>
    <row r="279" spans="2:31">
      <c r="B279" s="161"/>
      <c r="D279" s="244"/>
      <c r="I279" s="199"/>
      <c r="J279" s="199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241"/>
      <c r="AE279" s="161"/>
    </row>
    <row r="280" spans="2:31">
      <c r="B280" s="161"/>
      <c r="D280" s="244"/>
      <c r="I280" s="199"/>
      <c r="J280" s="199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241"/>
      <c r="AE280" s="161"/>
    </row>
    <row r="281" spans="2:31">
      <c r="B281" s="161"/>
      <c r="D281" s="244"/>
      <c r="I281" s="199"/>
      <c r="J281" s="199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241"/>
      <c r="AE281" s="161"/>
    </row>
    <row r="282" spans="2:31">
      <c r="B282" s="161"/>
      <c r="D282" s="244"/>
      <c r="I282" s="199"/>
      <c r="J282" s="199"/>
      <c r="K282" s="199"/>
      <c r="L282" s="199"/>
      <c r="M282" s="199"/>
      <c r="N282" s="199"/>
      <c r="O282" s="199"/>
      <c r="P282" s="199"/>
      <c r="Q282" s="199"/>
      <c r="R282" s="199"/>
      <c r="S282" s="199"/>
      <c r="T282" s="199"/>
      <c r="U282" s="199"/>
      <c r="V282" s="199"/>
      <c r="W282" s="199"/>
      <c r="X282" s="199"/>
      <c r="Y282" s="199"/>
      <c r="Z282" s="199"/>
      <c r="AA282" s="199"/>
      <c r="AB282" s="199"/>
      <c r="AC282" s="241"/>
      <c r="AE282" s="161"/>
    </row>
    <row r="283" spans="2:31">
      <c r="B283" s="161"/>
      <c r="D283" s="244"/>
      <c r="I283" s="199"/>
      <c r="J283" s="199"/>
      <c r="K283" s="199"/>
      <c r="L283" s="199"/>
      <c r="M283" s="199"/>
      <c r="N283" s="199"/>
      <c r="O283" s="199"/>
      <c r="P283" s="199"/>
      <c r="Q283" s="199"/>
      <c r="R283" s="199"/>
      <c r="S283" s="199"/>
      <c r="T283" s="199"/>
      <c r="U283" s="199"/>
      <c r="V283" s="199"/>
      <c r="W283" s="199"/>
      <c r="X283" s="199"/>
      <c r="Y283" s="199"/>
      <c r="Z283" s="199"/>
      <c r="AA283" s="199"/>
      <c r="AB283" s="199"/>
      <c r="AC283" s="241"/>
      <c r="AE283" s="161"/>
    </row>
    <row r="284" spans="2:31">
      <c r="B284" s="161"/>
      <c r="D284" s="244"/>
      <c r="I284" s="199"/>
      <c r="J284" s="199"/>
      <c r="K284" s="199"/>
      <c r="L284" s="199"/>
      <c r="M284" s="199"/>
      <c r="N284" s="199"/>
      <c r="O284" s="199"/>
      <c r="P284" s="199"/>
      <c r="Q284" s="199"/>
      <c r="R284" s="199"/>
      <c r="S284" s="199"/>
      <c r="T284" s="199"/>
      <c r="U284" s="199"/>
      <c r="V284" s="199"/>
      <c r="W284" s="199"/>
      <c r="X284" s="199"/>
      <c r="Y284" s="199"/>
      <c r="Z284" s="199"/>
      <c r="AA284" s="199"/>
      <c r="AB284" s="199"/>
      <c r="AC284" s="241"/>
      <c r="AE284" s="161"/>
    </row>
    <row r="285" spans="2:31">
      <c r="B285" s="161"/>
      <c r="D285" s="244"/>
      <c r="I285" s="199"/>
      <c r="J285" s="199"/>
      <c r="K285" s="199"/>
      <c r="L285" s="199"/>
      <c r="M285" s="199"/>
      <c r="N285" s="199"/>
      <c r="O285" s="199"/>
      <c r="P285" s="199"/>
      <c r="Q285" s="199"/>
      <c r="R285" s="199"/>
      <c r="S285" s="199"/>
      <c r="T285" s="199"/>
      <c r="U285" s="199"/>
      <c r="V285" s="199"/>
      <c r="W285" s="199"/>
      <c r="X285" s="199"/>
      <c r="Y285" s="199"/>
      <c r="Z285" s="199"/>
      <c r="AA285" s="199"/>
      <c r="AB285" s="199"/>
      <c r="AC285" s="241"/>
      <c r="AE285" s="161"/>
    </row>
    <row r="286" spans="2:31">
      <c r="B286" s="161"/>
      <c r="D286" s="244"/>
      <c r="I286" s="199"/>
      <c r="J286" s="199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241"/>
      <c r="AE286" s="161"/>
    </row>
    <row r="287" spans="2:31">
      <c r="B287" s="161"/>
      <c r="D287" s="244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241"/>
      <c r="AE287" s="161"/>
    </row>
    <row r="288" spans="2:31">
      <c r="B288" s="161"/>
      <c r="D288" s="244"/>
      <c r="I288" s="199"/>
      <c r="J288" s="199"/>
      <c r="K288" s="199"/>
      <c r="L288" s="199"/>
      <c r="M288" s="199"/>
      <c r="N288" s="199"/>
      <c r="O288" s="199"/>
      <c r="P288" s="199"/>
      <c r="Q288" s="199"/>
      <c r="R288" s="199"/>
      <c r="S288" s="199"/>
      <c r="T288" s="199"/>
      <c r="U288" s="199"/>
      <c r="V288" s="199"/>
      <c r="W288" s="199"/>
      <c r="X288" s="199"/>
      <c r="Y288" s="199"/>
      <c r="Z288" s="199"/>
      <c r="AA288" s="199"/>
      <c r="AB288" s="199"/>
      <c r="AC288" s="241"/>
      <c r="AE288" s="161"/>
    </row>
    <row r="289" spans="2:31">
      <c r="B289" s="161"/>
      <c r="D289" s="244"/>
      <c r="I289" s="199"/>
      <c r="J289" s="199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241"/>
      <c r="AE289" s="161"/>
    </row>
    <row r="290" spans="2:31">
      <c r="B290" s="161"/>
      <c r="D290" s="244"/>
      <c r="I290" s="199"/>
      <c r="J290" s="199"/>
      <c r="K290" s="199"/>
      <c r="L290" s="199"/>
      <c r="M290" s="199"/>
      <c r="N290" s="199"/>
      <c r="O290" s="199"/>
      <c r="P290" s="199"/>
      <c r="Q290" s="199"/>
      <c r="R290" s="199"/>
      <c r="S290" s="199"/>
      <c r="T290" s="199"/>
      <c r="U290" s="199"/>
      <c r="V290" s="199"/>
      <c r="W290" s="199"/>
      <c r="X290" s="199"/>
      <c r="Y290" s="199"/>
      <c r="Z290" s="199"/>
      <c r="AA290" s="199"/>
      <c r="AB290" s="199"/>
      <c r="AC290" s="241"/>
      <c r="AE290" s="161"/>
    </row>
    <row r="291" spans="2:31">
      <c r="B291" s="161"/>
      <c r="D291" s="244"/>
      <c r="I291" s="199"/>
      <c r="J291" s="199"/>
      <c r="K291" s="199"/>
      <c r="L291" s="199"/>
      <c r="M291" s="199"/>
      <c r="N291" s="199"/>
      <c r="O291" s="199"/>
      <c r="P291" s="199"/>
      <c r="Q291" s="199"/>
      <c r="R291" s="199"/>
      <c r="S291" s="199"/>
      <c r="T291" s="199"/>
      <c r="U291" s="199"/>
      <c r="V291" s="199"/>
      <c r="W291" s="199"/>
      <c r="X291" s="199"/>
      <c r="Y291" s="199"/>
      <c r="Z291" s="199"/>
      <c r="AA291" s="199"/>
      <c r="AB291" s="199"/>
      <c r="AC291" s="241"/>
      <c r="AE291" s="161"/>
    </row>
    <row r="292" spans="2:31">
      <c r="B292" s="161"/>
      <c r="D292" s="244"/>
      <c r="I292" s="199"/>
      <c r="J292" s="199"/>
      <c r="K292" s="199"/>
      <c r="L292" s="199"/>
      <c r="M292" s="199"/>
      <c r="N292" s="199"/>
      <c r="O292" s="199"/>
      <c r="P292" s="199"/>
      <c r="Q292" s="199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241"/>
      <c r="AE292" s="161"/>
    </row>
    <row r="293" spans="2:31">
      <c r="B293" s="161"/>
      <c r="D293" s="244"/>
      <c r="I293" s="199"/>
      <c r="J293" s="199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241"/>
      <c r="AE293" s="161"/>
    </row>
    <row r="294" spans="2:31">
      <c r="B294" s="161"/>
      <c r="D294" s="244"/>
      <c r="I294" s="199"/>
      <c r="J294" s="199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241"/>
      <c r="AE294" s="161"/>
    </row>
    <row r="295" spans="2:31">
      <c r="B295" s="161"/>
      <c r="D295" s="244"/>
      <c r="I295" s="199"/>
      <c r="J295" s="199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241"/>
      <c r="AE295" s="161"/>
    </row>
    <row r="296" spans="2:31">
      <c r="B296" s="161"/>
      <c r="D296" s="244"/>
      <c r="I296" s="199"/>
      <c r="J296" s="199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241"/>
      <c r="AE296" s="161"/>
    </row>
    <row r="297" spans="2:31">
      <c r="B297" s="161"/>
      <c r="D297" s="244"/>
      <c r="I297" s="199"/>
      <c r="J297" s="199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241"/>
      <c r="AE297" s="161"/>
    </row>
    <row r="298" spans="2:31">
      <c r="B298" s="161"/>
      <c r="D298" s="244"/>
      <c r="I298" s="199"/>
      <c r="J298" s="199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241"/>
      <c r="AE298" s="161"/>
    </row>
    <row r="299" spans="2:31">
      <c r="B299" s="161"/>
      <c r="D299" s="244"/>
      <c r="I299" s="199"/>
      <c r="J299" s="199"/>
      <c r="K299" s="199"/>
      <c r="L299" s="199"/>
      <c r="M299" s="199"/>
      <c r="N299" s="199"/>
      <c r="O299" s="199"/>
      <c r="P299" s="199"/>
      <c r="Q299" s="199"/>
      <c r="R299" s="199"/>
      <c r="S299" s="199"/>
      <c r="T299" s="199"/>
      <c r="U299" s="199"/>
      <c r="V299" s="199"/>
      <c r="W299" s="199"/>
      <c r="X299" s="199"/>
      <c r="Y299" s="199"/>
      <c r="Z299" s="199"/>
      <c r="AA299" s="199"/>
      <c r="AB299" s="199"/>
      <c r="AC299" s="241"/>
      <c r="AE299" s="161"/>
    </row>
    <row r="300" spans="2:31">
      <c r="B300" s="161"/>
      <c r="D300" s="244"/>
      <c r="I300" s="199"/>
      <c r="J300" s="199"/>
      <c r="K300" s="199"/>
      <c r="L300" s="199"/>
      <c r="M300" s="199"/>
      <c r="N300" s="199"/>
      <c r="O300" s="199"/>
      <c r="P300" s="199"/>
      <c r="Q300" s="199"/>
      <c r="R300" s="199"/>
      <c r="S300" s="199"/>
      <c r="T300" s="199"/>
      <c r="U300" s="199"/>
      <c r="V300" s="199"/>
      <c r="W300" s="199"/>
      <c r="X300" s="199"/>
      <c r="Y300" s="199"/>
      <c r="Z300" s="199"/>
      <c r="AA300" s="199"/>
      <c r="AB300" s="199"/>
      <c r="AC300" s="241"/>
      <c r="AE300" s="161"/>
    </row>
    <row r="301" spans="2:31">
      <c r="B301" s="161"/>
      <c r="D301" s="244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199"/>
      <c r="Y301" s="199"/>
      <c r="Z301" s="199"/>
      <c r="AA301" s="199"/>
      <c r="AB301" s="199"/>
      <c r="AC301" s="241"/>
      <c r="AE301" s="161"/>
    </row>
    <row r="302" spans="2:31">
      <c r="B302" s="161"/>
      <c r="D302" s="244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199"/>
      <c r="Y302" s="199"/>
      <c r="Z302" s="199"/>
      <c r="AA302" s="199"/>
      <c r="AB302" s="199"/>
      <c r="AC302" s="241"/>
      <c r="AE302" s="161"/>
    </row>
    <row r="303" spans="2:31">
      <c r="B303" s="161"/>
      <c r="D303" s="244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241"/>
      <c r="AE303" s="161"/>
    </row>
    <row r="304" spans="2:31">
      <c r="B304" s="161"/>
      <c r="D304" s="244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199"/>
      <c r="Y304" s="199"/>
      <c r="Z304" s="199"/>
      <c r="AA304" s="199"/>
      <c r="AB304" s="199"/>
      <c r="AC304" s="241"/>
      <c r="AE304" s="161"/>
    </row>
    <row r="305" spans="2:31">
      <c r="B305" s="161"/>
      <c r="D305" s="244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199"/>
      <c r="Y305" s="199"/>
      <c r="Z305" s="199"/>
      <c r="AA305" s="199"/>
      <c r="AB305" s="199"/>
      <c r="AC305" s="241"/>
      <c r="AE305" s="161"/>
    </row>
    <row r="306" spans="2:31">
      <c r="B306" s="161"/>
      <c r="D306" s="244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199"/>
      <c r="Y306" s="199"/>
      <c r="Z306" s="199"/>
      <c r="AA306" s="199"/>
      <c r="AB306" s="199"/>
      <c r="AC306" s="241"/>
      <c r="AE306" s="161"/>
    </row>
    <row r="307" spans="2:31">
      <c r="B307" s="161"/>
      <c r="D307" s="244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199"/>
      <c r="Y307" s="199"/>
      <c r="Z307" s="199"/>
      <c r="AA307" s="199"/>
      <c r="AB307" s="199"/>
      <c r="AC307" s="241"/>
      <c r="AE307" s="161"/>
    </row>
    <row r="308" spans="2:31">
      <c r="B308" s="161"/>
      <c r="D308" s="244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199"/>
      <c r="Y308" s="199"/>
      <c r="Z308" s="199"/>
      <c r="AA308" s="199"/>
      <c r="AB308" s="199"/>
      <c r="AC308" s="241"/>
      <c r="AE308" s="161"/>
    </row>
    <row r="309" spans="2:31">
      <c r="B309" s="161"/>
      <c r="D309" s="244"/>
      <c r="I309" s="199"/>
      <c r="J309" s="199"/>
      <c r="K309" s="199"/>
      <c r="L309" s="199"/>
      <c r="M309" s="199"/>
      <c r="N309" s="199"/>
      <c r="O309" s="199"/>
      <c r="P309" s="199"/>
      <c r="Q309" s="199"/>
      <c r="R309" s="199"/>
      <c r="S309" s="199"/>
      <c r="T309" s="199"/>
      <c r="U309" s="199"/>
      <c r="V309" s="199"/>
      <c r="W309" s="199"/>
      <c r="X309" s="199"/>
      <c r="Y309" s="199"/>
      <c r="Z309" s="199"/>
      <c r="AA309" s="199"/>
      <c r="AB309" s="199"/>
      <c r="AC309" s="241"/>
      <c r="AE309" s="161"/>
    </row>
    <row r="310" spans="2:31">
      <c r="B310" s="161"/>
      <c r="D310" s="244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199"/>
      <c r="Y310" s="199"/>
      <c r="Z310" s="199"/>
      <c r="AA310" s="199"/>
      <c r="AB310" s="199"/>
      <c r="AC310" s="241"/>
      <c r="AE310" s="161"/>
    </row>
    <row r="311" spans="2:31">
      <c r="B311" s="161"/>
      <c r="D311" s="244"/>
      <c r="I311" s="199"/>
      <c r="J311" s="199"/>
      <c r="K311" s="199"/>
      <c r="L311" s="199"/>
      <c r="M311" s="199"/>
      <c r="N311" s="199"/>
      <c r="O311" s="199"/>
      <c r="P311" s="199"/>
      <c r="Q311" s="199"/>
      <c r="R311" s="199"/>
      <c r="S311" s="199"/>
      <c r="T311" s="199"/>
      <c r="U311" s="199"/>
      <c r="V311" s="199"/>
      <c r="W311" s="199"/>
      <c r="X311" s="199"/>
      <c r="Y311" s="199"/>
      <c r="Z311" s="199"/>
      <c r="AA311" s="199"/>
      <c r="AB311" s="199"/>
      <c r="AC311" s="241"/>
      <c r="AE311" s="161"/>
    </row>
    <row r="312" spans="2:31">
      <c r="B312" s="161"/>
      <c r="D312" s="244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  <c r="S312" s="199"/>
      <c r="T312" s="199"/>
      <c r="U312" s="199"/>
      <c r="V312" s="199"/>
      <c r="W312" s="199"/>
      <c r="X312" s="199"/>
      <c r="Y312" s="199"/>
      <c r="Z312" s="199"/>
      <c r="AA312" s="199"/>
      <c r="AB312" s="199"/>
      <c r="AC312" s="241"/>
      <c r="AE312" s="161"/>
    </row>
    <row r="313" spans="2:31">
      <c r="B313" s="161"/>
      <c r="D313" s="244"/>
      <c r="I313" s="199"/>
      <c r="J313" s="199"/>
      <c r="K313" s="199"/>
      <c r="L313" s="199"/>
      <c r="M313" s="199"/>
      <c r="N313" s="199"/>
      <c r="O313" s="199"/>
      <c r="P313" s="199"/>
      <c r="Q313" s="199"/>
      <c r="R313" s="199"/>
      <c r="S313" s="199"/>
      <c r="T313" s="199"/>
      <c r="U313" s="199"/>
      <c r="V313" s="199"/>
      <c r="W313" s="199"/>
      <c r="X313" s="199"/>
      <c r="Y313" s="199"/>
      <c r="Z313" s="199"/>
      <c r="AA313" s="199"/>
      <c r="AB313" s="199"/>
      <c r="AC313" s="241"/>
      <c r="AE313" s="161"/>
    </row>
    <row r="314" spans="2:31">
      <c r="B314" s="161"/>
      <c r="D314" s="244"/>
      <c r="I314" s="199"/>
      <c r="J314" s="199"/>
      <c r="K314" s="199"/>
      <c r="L314" s="199"/>
      <c r="M314" s="199"/>
      <c r="N314" s="199"/>
      <c r="O314" s="199"/>
      <c r="P314" s="199"/>
      <c r="Q314" s="199"/>
      <c r="R314" s="199"/>
      <c r="S314" s="199"/>
      <c r="T314" s="199"/>
      <c r="U314" s="199"/>
      <c r="V314" s="199"/>
      <c r="W314" s="199"/>
      <c r="X314" s="199"/>
      <c r="Y314" s="199"/>
      <c r="Z314" s="199"/>
      <c r="AA314" s="199"/>
      <c r="AB314" s="199"/>
      <c r="AC314" s="241"/>
      <c r="AE314" s="161"/>
    </row>
    <row r="315" spans="2:31">
      <c r="B315" s="161"/>
      <c r="D315" s="244"/>
      <c r="I315" s="199"/>
      <c r="J315" s="199"/>
      <c r="K315" s="199"/>
      <c r="L315" s="199"/>
      <c r="M315" s="199"/>
      <c r="N315" s="199"/>
      <c r="O315" s="199"/>
      <c r="P315" s="199"/>
      <c r="Q315" s="199"/>
      <c r="R315" s="199"/>
      <c r="S315" s="199"/>
      <c r="T315" s="199"/>
      <c r="U315" s="199"/>
      <c r="V315" s="199"/>
      <c r="W315" s="199"/>
      <c r="X315" s="199"/>
      <c r="Y315" s="199"/>
      <c r="Z315" s="199"/>
      <c r="AA315" s="199"/>
      <c r="AB315" s="199"/>
      <c r="AC315" s="241"/>
      <c r="AE315" s="161"/>
    </row>
    <row r="316" spans="2:31">
      <c r="B316" s="161"/>
      <c r="D316" s="244"/>
      <c r="I316" s="199"/>
      <c r="J316" s="199"/>
      <c r="K316" s="199"/>
      <c r="L316" s="199"/>
      <c r="M316" s="199"/>
      <c r="N316" s="199"/>
      <c r="O316" s="199"/>
      <c r="P316" s="199"/>
      <c r="Q316" s="199"/>
      <c r="R316" s="199"/>
      <c r="S316" s="199"/>
      <c r="T316" s="199"/>
      <c r="U316" s="199"/>
      <c r="V316" s="199"/>
      <c r="W316" s="199"/>
      <c r="X316" s="199"/>
      <c r="Y316" s="199"/>
      <c r="Z316" s="199"/>
      <c r="AA316" s="199"/>
      <c r="AB316" s="199"/>
      <c r="AC316" s="241"/>
      <c r="AE316" s="161"/>
    </row>
    <row r="317" spans="2:31">
      <c r="B317" s="161"/>
      <c r="D317" s="244"/>
      <c r="I317" s="199"/>
      <c r="J317" s="199"/>
      <c r="K317" s="199"/>
      <c r="L317" s="199"/>
      <c r="M317" s="199"/>
      <c r="N317" s="199"/>
      <c r="O317" s="199"/>
      <c r="P317" s="199"/>
      <c r="Q317" s="199"/>
      <c r="R317" s="199"/>
      <c r="S317" s="199"/>
      <c r="T317" s="199"/>
      <c r="U317" s="199"/>
      <c r="V317" s="199"/>
      <c r="W317" s="199"/>
      <c r="X317" s="199"/>
      <c r="Y317" s="199"/>
      <c r="Z317" s="199"/>
      <c r="AA317" s="199"/>
      <c r="AB317" s="199"/>
      <c r="AC317" s="241"/>
      <c r="AE317" s="161"/>
    </row>
    <row r="318" spans="2:31">
      <c r="B318" s="161"/>
      <c r="D318" s="244"/>
      <c r="I318" s="199"/>
      <c r="J318" s="199"/>
      <c r="K318" s="199"/>
      <c r="L318" s="199"/>
      <c r="M318" s="199"/>
      <c r="N318" s="199"/>
      <c r="O318" s="199"/>
      <c r="P318" s="199"/>
      <c r="Q318" s="199"/>
      <c r="R318" s="199"/>
      <c r="S318" s="199"/>
      <c r="T318" s="199"/>
      <c r="U318" s="199"/>
      <c r="V318" s="199"/>
      <c r="W318" s="199"/>
      <c r="X318" s="199"/>
      <c r="Y318" s="199"/>
      <c r="Z318" s="199"/>
      <c r="AA318" s="199"/>
      <c r="AB318" s="199"/>
      <c r="AC318" s="241"/>
      <c r="AE318" s="161"/>
    </row>
    <row r="319" spans="2:31">
      <c r="B319" s="161"/>
      <c r="D319" s="244"/>
      <c r="I319" s="199"/>
      <c r="J319" s="199"/>
      <c r="K319" s="199"/>
      <c r="L319" s="199"/>
      <c r="M319" s="199"/>
      <c r="N319" s="199"/>
      <c r="O319" s="199"/>
      <c r="P319" s="199"/>
      <c r="Q319" s="199"/>
      <c r="R319" s="199"/>
      <c r="S319" s="199"/>
      <c r="T319" s="199"/>
      <c r="U319" s="199"/>
      <c r="V319" s="199"/>
      <c r="W319" s="199"/>
      <c r="X319" s="199"/>
      <c r="Y319" s="199"/>
      <c r="Z319" s="199"/>
      <c r="AA319" s="199"/>
      <c r="AB319" s="199"/>
      <c r="AC319" s="241"/>
      <c r="AE319" s="161"/>
    </row>
    <row r="320" spans="2:31">
      <c r="B320" s="161"/>
      <c r="D320" s="244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241"/>
      <c r="AE320" s="161"/>
    </row>
    <row r="321" spans="2:31">
      <c r="B321" s="161"/>
      <c r="D321" s="244"/>
      <c r="I321" s="199"/>
      <c r="J321" s="199"/>
      <c r="K321" s="199"/>
      <c r="L321" s="199"/>
      <c r="M321" s="199"/>
      <c r="N321" s="199"/>
      <c r="O321" s="199"/>
      <c r="P321" s="199"/>
      <c r="Q321" s="199"/>
      <c r="R321" s="199"/>
      <c r="S321" s="199"/>
      <c r="T321" s="199"/>
      <c r="U321" s="199"/>
      <c r="V321" s="199"/>
      <c r="W321" s="199"/>
      <c r="X321" s="199"/>
      <c r="Y321" s="199"/>
      <c r="Z321" s="199"/>
      <c r="AA321" s="199"/>
      <c r="AB321" s="199"/>
      <c r="AC321" s="241"/>
      <c r="AE321" s="161"/>
    </row>
    <row r="322" spans="2:31">
      <c r="B322" s="161"/>
      <c r="D322" s="244"/>
      <c r="I322" s="199"/>
      <c r="J322" s="199"/>
      <c r="K322" s="199"/>
      <c r="L322" s="199"/>
      <c r="M322" s="199"/>
      <c r="N322" s="199"/>
      <c r="O322" s="199"/>
      <c r="P322" s="199"/>
      <c r="Q322" s="199"/>
      <c r="R322" s="199"/>
      <c r="S322" s="199"/>
      <c r="T322" s="199"/>
      <c r="U322" s="199"/>
      <c r="V322" s="199"/>
      <c r="W322" s="199"/>
      <c r="X322" s="199"/>
      <c r="Y322" s="199"/>
      <c r="Z322" s="199"/>
      <c r="AA322" s="199"/>
      <c r="AB322" s="199"/>
      <c r="AC322" s="241"/>
      <c r="AE322" s="161"/>
    </row>
    <row r="323" spans="2:31">
      <c r="B323" s="161"/>
      <c r="D323" s="244"/>
      <c r="I323" s="199"/>
      <c r="J323" s="199"/>
      <c r="K323" s="199"/>
      <c r="L323" s="199"/>
      <c r="M323" s="199"/>
      <c r="N323" s="199"/>
      <c r="O323" s="199"/>
      <c r="P323" s="199"/>
      <c r="Q323" s="199"/>
      <c r="R323" s="199"/>
      <c r="S323" s="199"/>
      <c r="T323" s="199"/>
      <c r="U323" s="199"/>
      <c r="V323" s="199"/>
      <c r="W323" s="199"/>
      <c r="X323" s="199"/>
      <c r="Y323" s="199"/>
      <c r="Z323" s="199"/>
      <c r="AA323" s="199"/>
      <c r="AB323" s="199"/>
      <c r="AC323" s="241"/>
      <c r="AE323" s="161"/>
    </row>
    <row r="324" spans="2:31">
      <c r="B324" s="161"/>
      <c r="D324" s="244"/>
      <c r="I324" s="199"/>
      <c r="J324" s="199"/>
      <c r="K324" s="199"/>
      <c r="L324" s="199"/>
      <c r="M324" s="199"/>
      <c r="N324" s="199"/>
      <c r="O324" s="199"/>
      <c r="P324" s="199"/>
      <c r="Q324" s="199"/>
      <c r="R324" s="199"/>
      <c r="S324" s="199"/>
      <c r="T324" s="199"/>
      <c r="U324" s="199"/>
      <c r="V324" s="199"/>
      <c r="W324" s="199"/>
      <c r="X324" s="199"/>
      <c r="Y324" s="199"/>
      <c r="Z324" s="199"/>
      <c r="AA324" s="199"/>
      <c r="AB324" s="199"/>
      <c r="AC324" s="241"/>
      <c r="AE324" s="161"/>
    </row>
    <row r="325" spans="2:31">
      <c r="B325" s="161"/>
      <c r="D325" s="244"/>
      <c r="I325" s="199"/>
      <c r="J325" s="199"/>
      <c r="K325" s="199"/>
      <c r="L325" s="199"/>
      <c r="M325" s="199"/>
      <c r="N325" s="199"/>
      <c r="O325" s="199"/>
      <c r="P325" s="199"/>
      <c r="Q325" s="199"/>
      <c r="R325" s="199"/>
      <c r="S325" s="199"/>
      <c r="T325" s="199"/>
      <c r="U325" s="199"/>
      <c r="V325" s="199"/>
      <c r="W325" s="199"/>
      <c r="X325" s="199"/>
      <c r="Y325" s="199"/>
      <c r="Z325" s="199"/>
      <c r="AA325" s="199"/>
      <c r="AB325" s="199"/>
      <c r="AC325" s="241"/>
      <c r="AE325" s="161"/>
    </row>
    <row r="326" spans="2:31">
      <c r="B326" s="161"/>
      <c r="D326" s="244"/>
      <c r="I326" s="199"/>
      <c r="J326" s="199"/>
      <c r="K326" s="199"/>
      <c r="L326" s="199"/>
      <c r="M326" s="199"/>
      <c r="N326" s="199"/>
      <c r="O326" s="199"/>
      <c r="P326" s="199"/>
      <c r="Q326" s="199"/>
      <c r="R326" s="199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241"/>
      <c r="AE326" s="161"/>
    </row>
    <row r="327" spans="2:31">
      <c r="B327" s="161"/>
      <c r="D327" s="244"/>
      <c r="I327" s="199"/>
      <c r="J327" s="199"/>
      <c r="K327" s="199"/>
      <c r="L327" s="199"/>
      <c r="M327" s="199"/>
      <c r="N327" s="199"/>
      <c r="O327" s="199"/>
      <c r="P327" s="199"/>
      <c r="Q327" s="199"/>
      <c r="R327" s="199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241"/>
      <c r="AE327" s="161"/>
    </row>
    <row r="328" spans="2:31">
      <c r="B328" s="161"/>
      <c r="D328" s="244"/>
      <c r="I328" s="199"/>
      <c r="J328" s="199"/>
      <c r="K328" s="199"/>
      <c r="L328" s="199"/>
      <c r="M328" s="199"/>
      <c r="N328" s="199"/>
      <c r="O328" s="199"/>
      <c r="P328" s="199"/>
      <c r="Q328" s="199"/>
      <c r="R328" s="199"/>
      <c r="S328" s="199"/>
      <c r="T328" s="199"/>
      <c r="U328" s="199"/>
      <c r="V328" s="199"/>
      <c r="W328" s="199"/>
      <c r="X328" s="199"/>
      <c r="Y328" s="199"/>
      <c r="Z328" s="199"/>
      <c r="AA328" s="199"/>
      <c r="AB328" s="199"/>
      <c r="AC328" s="241"/>
      <c r="AE328" s="161"/>
    </row>
    <row r="329" spans="2:31">
      <c r="B329" s="161"/>
      <c r="D329" s="244"/>
      <c r="I329" s="199"/>
      <c r="J329" s="199"/>
      <c r="K329" s="199"/>
      <c r="L329" s="199"/>
      <c r="M329" s="199"/>
      <c r="N329" s="199"/>
      <c r="O329" s="199"/>
      <c r="P329" s="199"/>
      <c r="Q329" s="199"/>
      <c r="R329" s="199"/>
      <c r="S329" s="199"/>
      <c r="T329" s="199"/>
      <c r="U329" s="199"/>
      <c r="V329" s="199"/>
      <c r="W329" s="199"/>
      <c r="X329" s="199"/>
      <c r="Y329" s="199"/>
      <c r="Z329" s="199"/>
      <c r="AA329" s="199"/>
      <c r="AB329" s="199"/>
      <c r="AC329" s="241"/>
      <c r="AE329" s="161"/>
    </row>
    <row r="330" spans="2:31">
      <c r="B330" s="161"/>
      <c r="D330" s="244"/>
      <c r="I330" s="199"/>
      <c r="J330" s="199"/>
      <c r="K330" s="199"/>
      <c r="L330" s="199"/>
      <c r="M330" s="199"/>
      <c r="N330" s="199"/>
      <c r="O330" s="199"/>
      <c r="P330" s="199"/>
      <c r="Q330" s="199"/>
      <c r="R330" s="199"/>
      <c r="S330" s="199"/>
      <c r="T330" s="199"/>
      <c r="U330" s="199"/>
      <c r="V330" s="199"/>
      <c r="W330" s="199"/>
      <c r="X330" s="199"/>
      <c r="Y330" s="199"/>
      <c r="Z330" s="199"/>
      <c r="AA330" s="199"/>
      <c r="AB330" s="199"/>
      <c r="AC330" s="241"/>
      <c r="AE330" s="161"/>
    </row>
    <row r="331" spans="2:31">
      <c r="B331" s="161"/>
      <c r="D331" s="244"/>
      <c r="I331" s="199"/>
      <c r="J331" s="199"/>
      <c r="K331" s="199"/>
      <c r="L331" s="199"/>
      <c r="M331" s="199"/>
      <c r="N331" s="199"/>
      <c r="O331" s="199"/>
      <c r="P331" s="199"/>
      <c r="Q331" s="199"/>
      <c r="R331" s="199"/>
      <c r="S331" s="199"/>
      <c r="T331" s="199"/>
      <c r="U331" s="199"/>
      <c r="V331" s="199"/>
      <c r="W331" s="199"/>
      <c r="X331" s="199"/>
      <c r="Y331" s="199"/>
      <c r="Z331" s="199"/>
      <c r="AA331" s="199"/>
      <c r="AB331" s="199"/>
      <c r="AC331" s="241"/>
      <c r="AE331" s="161"/>
    </row>
    <row r="332" spans="2:31">
      <c r="B332" s="161"/>
      <c r="D332" s="244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241"/>
      <c r="AE332" s="161"/>
    </row>
    <row r="333" spans="2:31">
      <c r="B333" s="161"/>
      <c r="D333" s="244"/>
      <c r="I333" s="199"/>
      <c r="J333" s="199"/>
      <c r="K333" s="199"/>
      <c r="L333" s="199"/>
      <c r="M333" s="199"/>
      <c r="N333" s="199"/>
      <c r="O333" s="199"/>
      <c r="P333" s="199"/>
      <c r="Q333" s="199"/>
      <c r="R333" s="199"/>
      <c r="S333" s="199"/>
      <c r="T333" s="199"/>
      <c r="U333" s="199"/>
      <c r="V333" s="199"/>
      <c r="W333" s="199"/>
      <c r="X333" s="199"/>
      <c r="Y333" s="199"/>
      <c r="Z333" s="199"/>
      <c r="AA333" s="199"/>
      <c r="AB333" s="199"/>
      <c r="AC333" s="241"/>
      <c r="AE333" s="161"/>
    </row>
    <row r="334" spans="2:31">
      <c r="B334" s="161"/>
      <c r="D334" s="244"/>
      <c r="I334" s="199"/>
      <c r="J334" s="199"/>
      <c r="K334" s="199"/>
      <c r="L334" s="199"/>
      <c r="M334" s="199"/>
      <c r="N334" s="199"/>
      <c r="O334" s="199"/>
      <c r="P334" s="199"/>
      <c r="Q334" s="199"/>
      <c r="R334" s="199"/>
      <c r="S334" s="199"/>
      <c r="T334" s="199"/>
      <c r="U334" s="199"/>
      <c r="V334" s="199"/>
      <c r="W334" s="199"/>
      <c r="X334" s="199"/>
      <c r="Y334" s="199"/>
      <c r="Z334" s="199"/>
      <c r="AA334" s="199"/>
      <c r="AB334" s="199"/>
      <c r="AC334" s="241"/>
      <c r="AE334" s="161"/>
    </row>
    <row r="335" spans="2:31">
      <c r="B335" s="161"/>
      <c r="D335" s="244"/>
      <c r="I335" s="199"/>
      <c r="J335" s="199"/>
      <c r="K335" s="199"/>
      <c r="L335" s="199"/>
      <c r="M335" s="199"/>
      <c r="N335" s="199"/>
      <c r="O335" s="199"/>
      <c r="P335" s="199"/>
      <c r="Q335" s="199"/>
      <c r="R335" s="199"/>
      <c r="S335" s="199"/>
      <c r="T335" s="199"/>
      <c r="U335" s="199"/>
      <c r="V335" s="199"/>
      <c r="W335" s="199"/>
      <c r="X335" s="199"/>
      <c r="Y335" s="199"/>
      <c r="Z335" s="199"/>
      <c r="AA335" s="199"/>
      <c r="AB335" s="199"/>
      <c r="AC335" s="241"/>
      <c r="AE335" s="161"/>
    </row>
    <row r="336" spans="2:31">
      <c r="B336" s="161"/>
      <c r="D336" s="244"/>
      <c r="I336" s="199"/>
      <c r="J336" s="199"/>
      <c r="K336" s="199"/>
      <c r="L336" s="199"/>
      <c r="M336" s="199"/>
      <c r="N336" s="199"/>
      <c r="O336" s="199"/>
      <c r="P336" s="199"/>
      <c r="Q336" s="199"/>
      <c r="R336" s="199"/>
      <c r="S336" s="199"/>
      <c r="T336" s="199"/>
      <c r="U336" s="199"/>
      <c r="V336" s="199"/>
      <c r="W336" s="199"/>
      <c r="X336" s="199"/>
      <c r="Y336" s="199"/>
      <c r="Z336" s="199"/>
      <c r="AA336" s="199"/>
      <c r="AB336" s="199"/>
      <c r="AC336" s="241"/>
      <c r="AE336" s="161"/>
    </row>
    <row r="337" spans="2:31">
      <c r="B337" s="161"/>
      <c r="D337" s="244"/>
      <c r="I337" s="199"/>
      <c r="J337" s="199"/>
      <c r="K337" s="199"/>
      <c r="L337" s="199"/>
      <c r="M337" s="199"/>
      <c r="N337" s="199"/>
      <c r="O337" s="199"/>
      <c r="P337" s="199"/>
      <c r="Q337" s="199"/>
      <c r="R337" s="199"/>
      <c r="S337" s="199"/>
      <c r="T337" s="199"/>
      <c r="U337" s="199"/>
      <c r="V337" s="199"/>
      <c r="W337" s="199"/>
      <c r="X337" s="199"/>
      <c r="Y337" s="199"/>
      <c r="Z337" s="199"/>
      <c r="AA337" s="199"/>
      <c r="AB337" s="199"/>
      <c r="AC337" s="241"/>
      <c r="AE337" s="161"/>
    </row>
    <row r="338" spans="2:31">
      <c r="B338" s="161"/>
      <c r="D338" s="244"/>
      <c r="I338" s="199"/>
      <c r="J338" s="199"/>
      <c r="K338" s="199"/>
      <c r="L338" s="199"/>
      <c r="M338" s="199"/>
      <c r="N338" s="199"/>
      <c r="O338" s="199"/>
      <c r="P338" s="199"/>
      <c r="Q338" s="199"/>
      <c r="R338" s="199"/>
      <c r="S338" s="199"/>
      <c r="T338" s="199"/>
      <c r="U338" s="199"/>
      <c r="V338" s="199"/>
      <c r="W338" s="199"/>
      <c r="X338" s="199"/>
      <c r="Y338" s="199"/>
      <c r="Z338" s="199"/>
      <c r="AA338" s="199"/>
      <c r="AB338" s="199"/>
      <c r="AC338" s="241"/>
      <c r="AE338" s="161"/>
    </row>
    <row r="339" spans="2:31">
      <c r="B339" s="161"/>
      <c r="D339" s="244"/>
      <c r="I339" s="199"/>
      <c r="J339" s="199"/>
      <c r="K339" s="199"/>
      <c r="L339" s="199"/>
      <c r="M339" s="199"/>
      <c r="N339" s="199"/>
      <c r="O339" s="199"/>
      <c r="P339" s="199"/>
      <c r="Q339" s="199"/>
      <c r="R339" s="199"/>
      <c r="S339" s="199"/>
      <c r="T339" s="199"/>
      <c r="U339" s="199"/>
      <c r="V339" s="199"/>
      <c r="W339" s="199"/>
      <c r="X339" s="199"/>
      <c r="Y339" s="199"/>
      <c r="Z339" s="199"/>
      <c r="AA339" s="199"/>
      <c r="AB339" s="199"/>
      <c r="AC339" s="241"/>
      <c r="AE339" s="161"/>
    </row>
    <row r="340" spans="2:31">
      <c r="B340" s="161"/>
      <c r="D340" s="244"/>
      <c r="I340" s="199"/>
      <c r="J340" s="199"/>
      <c r="K340" s="199"/>
      <c r="L340" s="199"/>
      <c r="M340" s="199"/>
      <c r="N340" s="199"/>
      <c r="O340" s="199"/>
      <c r="P340" s="199"/>
      <c r="Q340" s="199"/>
      <c r="R340" s="199"/>
      <c r="S340" s="199"/>
      <c r="T340" s="199"/>
      <c r="U340" s="199"/>
      <c r="V340" s="199"/>
      <c r="W340" s="199"/>
      <c r="X340" s="199"/>
      <c r="Y340" s="199"/>
      <c r="Z340" s="199"/>
      <c r="AA340" s="199"/>
      <c r="AB340" s="199"/>
      <c r="AC340" s="241"/>
      <c r="AE340" s="161"/>
    </row>
    <row r="341" spans="2:31">
      <c r="B341" s="161"/>
      <c r="D341" s="244"/>
      <c r="I341" s="199"/>
      <c r="J341" s="199"/>
      <c r="K341" s="199"/>
      <c r="L341" s="199"/>
      <c r="M341" s="199"/>
      <c r="N341" s="199"/>
      <c r="O341" s="199"/>
      <c r="P341" s="199"/>
      <c r="Q341" s="199"/>
      <c r="R341" s="199"/>
      <c r="S341" s="199"/>
      <c r="T341" s="199"/>
      <c r="U341" s="199"/>
      <c r="V341" s="199"/>
      <c r="W341" s="199"/>
      <c r="X341" s="199"/>
      <c r="Y341" s="199"/>
      <c r="Z341" s="199"/>
      <c r="AA341" s="199"/>
      <c r="AB341" s="199"/>
      <c r="AC341" s="241"/>
      <c r="AE341" s="161"/>
    </row>
    <row r="342" spans="2:31">
      <c r="B342" s="161"/>
      <c r="D342" s="244"/>
      <c r="I342" s="199"/>
      <c r="J342" s="199"/>
      <c r="K342" s="199"/>
      <c r="L342" s="199"/>
      <c r="M342" s="199"/>
      <c r="N342" s="199"/>
      <c r="O342" s="199"/>
      <c r="P342" s="199"/>
      <c r="Q342" s="199"/>
      <c r="R342" s="199"/>
      <c r="S342" s="199"/>
      <c r="T342" s="199"/>
      <c r="U342" s="199"/>
      <c r="V342" s="199"/>
      <c r="W342" s="199"/>
      <c r="X342" s="199"/>
      <c r="Y342" s="199"/>
      <c r="Z342" s="199"/>
      <c r="AA342" s="199"/>
      <c r="AB342" s="199"/>
      <c r="AC342" s="241"/>
      <c r="AE342" s="161"/>
    </row>
    <row r="343" spans="2:31">
      <c r="B343" s="161"/>
      <c r="D343" s="244"/>
      <c r="I343" s="199"/>
      <c r="J343" s="199"/>
      <c r="K343" s="199"/>
      <c r="L343" s="199"/>
      <c r="M343" s="199"/>
      <c r="N343" s="199"/>
      <c r="O343" s="199"/>
      <c r="P343" s="199"/>
      <c r="Q343" s="199"/>
      <c r="R343" s="199"/>
      <c r="S343" s="199"/>
      <c r="T343" s="199"/>
      <c r="U343" s="199"/>
      <c r="V343" s="199"/>
      <c r="W343" s="199"/>
      <c r="X343" s="199"/>
      <c r="Y343" s="199"/>
      <c r="Z343" s="199"/>
      <c r="AA343" s="199"/>
      <c r="AB343" s="199"/>
      <c r="AC343" s="241"/>
      <c r="AE343" s="161"/>
    </row>
    <row r="344" spans="2:31">
      <c r="B344" s="161"/>
      <c r="D344" s="244"/>
      <c r="I344" s="199"/>
      <c r="J344" s="199"/>
      <c r="K344" s="199"/>
      <c r="L344" s="199"/>
      <c r="M344" s="199"/>
      <c r="N344" s="199"/>
      <c r="O344" s="199"/>
      <c r="P344" s="199"/>
      <c r="Q344" s="199"/>
      <c r="R344" s="199"/>
      <c r="S344" s="199"/>
      <c r="T344" s="199"/>
      <c r="U344" s="199"/>
      <c r="V344" s="199"/>
      <c r="W344" s="199"/>
      <c r="X344" s="199"/>
      <c r="Y344" s="199"/>
      <c r="Z344" s="199"/>
      <c r="AA344" s="199"/>
      <c r="AB344" s="199"/>
      <c r="AC344" s="241"/>
      <c r="AE344" s="161"/>
    </row>
    <row r="345" spans="2:31">
      <c r="B345" s="161"/>
      <c r="D345" s="244"/>
      <c r="I345" s="199"/>
      <c r="J345" s="199"/>
      <c r="K345" s="199"/>
      <c r="L345" s="199"/>
      <c r="M345" s="199"/>
      <c r="N345" s="199"/>
      <c r="O345" s="199"/>
      <c r="P345" s="199"/>
      <c r="Q345" s="199"/>
      <c r="R345" s="199"/>
      <c r="S345" s="199"/>
      <c r="T345" s="199"/>
      <c r="U345" s="199"/>
      <c r="V345" s="199"/>
      <c r="W345" s="199"/>
      <c r="X345" s="199"/>
      <c r="Y345" s="199"/>
      <c r="Z345" s="199"/>
      <c r="AA345" s="199"/>
      <c r="AB345" s="199"/>
      <c r="AC345" s="241"/>
      <c r="AE345" s="161"/>
    </row>
    <row r="346" spans="2:31">
      <c r="B346" s="161"/>
      <c r="D346" s="244"/>
      <c r="I346" s="199"/>
      <c r="J346" s="199"/>
      <c r="K346" s="199"/>
      <c r="L346" s="199"/>
      <c r="M346" s="199"/>
      <c r="N346" s="199"/>
      <c r="O346" s="199"/>
      <c r="P346" s="199"/>
      <c r="Q346" s="199"/>
      <c r="R346" s="199"/>
      <c r="S346" s="199"/>
      <c r="T346" s="199"/>
      <c r="U346" s="199"/>
      <c r="V346" s="199"/>
      <c r="W346" s="199"/>
      <c r="X346" s="199"/>
      <c r="Y346" s="199"/>
      <c r="Z346" s="199"/>
      <c r="AA346" s="199"/>
      <c r="AB346" s="199"/>
      <c r="AC346" s="241"/>
      <c r="AE346" s="161"/>
    </row>
    <row r="347" spans="2:31">
      <c r="B347" s="161"/>
      <c r="D347" s="244"/>
      <c r="I347" s="199"/>
      <c r="J347" s="199"/>
      <c r="K347" s="199"/>
      <c r="L347" s="199"/>
      <c r="M347" s="199"/>
      <c r="N347" s="199"/>
      <c r="O347" s="199"/>
      <c r="P347" s="199"/>
      <c r="Q347" s="199"/>
      <c r="R347" s="199"/>
      <c r="S347" s="199"/>
      <c r="T347" s="199"/>
      <c r="U347" s="199"/>
      <c r="V347" s="199"/>
      <c r="W347" s="199"/>
      <c r="X347" s="199"/>
      <c r="Y347" s="199"/>
      <c r="Z347" s="199"/>
      <c r="AA347" s="199"/>
      <c r="AB347" s="199"/>
      <c r="AC347" s="241"/>
      <c r="AE347" s="161"/>
    </row>
    <row r="348" spans="2:31">
      <c r="B348" s="161"/>
      <c r="D348" s="244"/>
      <c r="I348" s="199"/>
      <c r="J348" s="199"/>
      <c r="K348" s="199"/>
      <c r="L348" s="199"/>
      <c r="M348" s="199"/>
      <c r="N348" s="199"/>
      <c r="O348" s="199"/>
      <c r="P348" s="199"/>
      <c r="Q348" s="199"/>
      <c r="R348" s="199"/>
      <c r="S348" s="199"/>
      <c r="T348" s="199"/>
      <c r="U348" s="199"/>
      <c r="V348" s="199"/>
      <c r="W348" s="199"/>
      <c r="X348" s="199"/>
      <c r="Y348" s="199"/>
      <c r="Z348" s="199"/>
      <c r="AA348" s="199"/>
      <c r="AB348" s="199"/>
      <c r="AC348" s="241"/>
      <c r="AE348" s="161"/>
    </row>
    <row r="349" spans="2:31">
      <c r="B349" s="161"/>
      <c r="D349" s="244"/>
      <c r="I349" s="199"/>
      <c r="J349" s="199"/>
      <c r="K349" s="199"/>
      <c r="L349" s="199"/>
      <c r="M349" s="199"/>
      <c r="N349" s="199"/>
      <c r="O349" s="199"/>
      <c r="P349" s="199"/>
      <c r="Q349" s="199"/>
      <c r="R349" s="199"/>
      <c r="S349" s="199"/>
      <c r="T349" s="199"/>
      <c r="U349" s="199"/>
      <c r="V349" s="199"/>
      <c r="W349" s="199"/>
      <c r="X349" s="199"/>
      <c r="Y349" s="199"/>
      <c r="Z349" s="199"/>
      <c r="AA349" s="199"/>
      <c r="AB349" s="199"/>
      <c r="AC349" s="241"/>
      <c r="AE349" s="161"/>
    </row>
    <row r="350" spans="2:31">
      <c r="B350" s="161"/>
      <c r="D350" s="244"/>
      <c r="I350" s="199"/>
      <c r="J350" s="199"/>
      <c r="K350" s="199"/>
      <c r="L350" s="199"/>
      <c r="M350" s="199"/>
      <c r="N350" s="199"/>
      <c r="O350" s="199"/>
      <c r="P350" s="199"/>
      <c r="Q350" s="199"/>
      <c r="R350" s="199"/>
      <c r="S350" s="199"/>
      <c r="T350" s="199"/>
      <c r="U350" s="199"/>
      <c r="V350" s="199"/>
      <c r="W350" s="199"/>
      <c r="X350" s="199"/>
      <c r="Y350" s="199"/>
      <c r="Z350" s="199"/>
      <c r="AA350" s="199"/>
      <c r="AB350" s="199"/>
      <c r="AC350" s="241"/>
      <c r="AE350" s="161"/>
    </row>
    <row r="351" spans="2:31">
      <c r="B351" s="161"/>
      <c r="D351" s="244"/>
      <c r="I351" s="199"/>
      <c r="J351" s="199"/>
      <c r="K351" s="199"/>
      <c r="L351" s="199"/>
      <c r="M351" s="199"/>
      <c r="N351" s="199"/>
      <c r="O351" s="199"/>
      <c r="P351" s="199"/>
      <c r="Q351" s="199"/>
      <c r="R351" s="199"/>
      <c r="S351" s="199"/>
      <c r="T351" s="199"/>
      <c r="U351" s="199"/>
      <c r="V351" s="199"/>
      <c r="W351" s="199"/>
      <c r="X351" s="199"/>
      <c r="Y351" s="199"/>
      <c r="Z351" s="199"/>
      <c r="AA351" s="199"/>
      <c r="AB351" s="199"/>
      <c r="AC351" s="241"/>
      <c r="AE351" s="161"/>
    </row>
    <row r="352" spans="2:31">
      <c r="B352" s="161"/>
      <c r="D352" s="244"/>
      <c r="I352" s="199"/>
      <c r="J352" s="199"/>
      <c r="K352" s="199"/>
      <c r="L352" s="199"/>
      <c r="M352" s="199"/>
      <c r="N352" s="199"/>
      <c r="O352" s="199"/>
      <c r="P352" s="199"/>
      <c r="Q352" s="199"/>
      <c r="R352" s="199"/>
      <c r="S352" s="199"/>
      <c r="T352" s="199"/>
      <c r="U352" s="199"/>
      <c r="V352" s="199"/>
      <c r="W352" s="199"/>
      <c r="X352" s="199"/>
      <c r="Y352" s="199"/>
      <c r="Z352" s="199"/>
      <c r="AA352" s="199"/>
      <c r="AB352" s="199"/>
      <c r="AC352" s="241"/>
      <c r="AE352" s="161"/>
    </row>
    <row r="353" spans="2:31">
      <c r="B353" s="161"/>
      <c r="D353" s="244"/>
      <c r="I353" s="199"/>
      <c r="J353" s="199"/>
      <c r="K353" s="199"/>
      <c r="L353" s="199"/>
      <c r="M353" s="199"/>
      <c r="N353" s="199"/>
      <c r="O353" s="199"/>
      <c r="P353" s="199"/>
      <c r="Q353" s="199"/>
      <c r="R353" s="199"/>
      <c r="S353" s="199"/>
      <c r="T353" s="199"/>
      <c r="U353" s="199"/>
      <c r="V353" s="199"/>
      <c r="W353" s="199"/>
      <c r="X353" s="199"/>
      <c r="Y353" s="199"/>
      <c r="Z353" s="199"/>
      <c r="AA353" s="199"/>
      <c r="AB353" s="199"/>
      <c r="AC353" s="241"/>
      <c r="AE353" s="161"/>
    </row>
    <row r="354" spans="2:31">
      <c r="B354" s="161"/>
      <c r="D354" s="244"/>
      <c r="I354" s="199"/>
      <c r="J354" s="199"/>
      <c r="K354" s="199"/>
      <c r="L354" s="199"/>
      <c r="M354" s="199"/>
      <c r="N354" s="199"/>
      <c r="O354" s="199"/>
      <c r="P354" s="199"/>
      <c r="Q354" s="199"/>
      <c r="R354" s="199"/>
      <c r="S354" s="199"/>
      <c r="T354" s="199"/>
      <c r="U354" s="199"/>
      <c r="V354" s="199"/>
      <c r="W354" s="199"/>
      <c r="X354" s="199"/>
      <c r="Y354" s="199"/>
      <c r="Z354" s="199"/>
      <c r="AA354" s="199"/>
      <c r="AB354" s="199"/>
      <c r="AC354" s="241"/>
      <c r="AE354" s="161"/>
    </row>
    <row r="355" spans="2:31">
      <c r="B355" s="161"/>
      <c r="D355" s="244"/>
      <c r="I355" s="199"/>
      <c r="J355" s="199"/>
      <c r="K355" s="199"/>
      <c r="L355" s="199"/>
      <c r="M355" s="199"/>
      <c r="N355" s="199"/>
      <c r="O355" s="199"/>
      <c r="P355" s="199"/>
      <c r="Q355" s="199"/>
      <c r="R355" s="199"/>
      <c r="S355" s="199"/>
      <c r="T355" s="199"/>
      <c r="U355" s="199"/>
      <c r="V355" s="199"/>
      <c r="W355" s="199"/>
      <c r="X355" s="199"/>
      <c r="Y355" s="199"/>
      <c r="Z355" s="199"/>
      <c r="AA355" s="199"/>
      <c r="AB355" s="199"/>
      <c r="AC355" s="241"/>
      <c r="AE355" s="161"/>
    </row>
    <row r="356" spans="2:31">
      <c r="B356" s="161"/>
      <c r="D356" s="244"/>
      <c r="I356" s="199"/>
      <c r="J356" s="199"/>
      <c r="K356" s="199"/>
      <c r="L356" s="199"/>
      <c r="M356" s="199"/>
      <c r="N356" s="199"/>
      <c r="O356" s="199"/>
      <c r="P356" s="199"/>
      <c r="Q356" s="199"/>
      <c r="R356" s="199"/>
      <c r="S356" s="199"/>
      <c r="T356" s="199"/>
      <c r="U356" s="199"/>
      <c r="V356" s="199"/>
      <c r="W356" s="199"/>
      <c r="X356" s="199"/>
      <c r="Y356" s="199"/>
      <c r="Z356" s="199"/>
      <c r="AA356" s="199"/>
      <c r="AB356" s="199"/>
      <c r="AC356" s="241"/>
      <c r="AE356" s="161"/>
    </row>
    <row r="357" spans="2:31">
      <c r="B357" s="161"/>
      <c r="D357" s="244"/>
      <c r="I357" s="199"/>
      <c r="J357" s="199"/>
      <c r="K357" s="199"/>
      <c r="L357" s="199"/>
      <c r="M357" s="199"/>
      <c r="N357" s="199"/>
      <c r="O357" s="199"/>
      <c r="P357" s="199"/>
      <c r="Q357" s="199"/>
      <c r="R357" s="199"/>
      <c r="S357" s="199"/>
      <c r="T357" s="199"/>
      <c r="U357" s="199"/>
      <c r="V357" s="199"/>
      <c r="W357" s="199"/>
      <c r="X357" s="199"/>
      <c r="Y357" s="199"/>
      <c r="Z357" s="199"/>
      <c r="AA357" s="199"/>
      <c r="AB357" s="199"/>
      <c r="AC357" s="241"/>
      <c r="AE357" s="161"/>
    </row>
    <row r="358" spans="2:31">
      <c r="B358" s="161"/>
      <c r="D358" s="244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A358" s="199"/>
      <c r="AB358" s="199"/>
      <c r="AC358" s="241"/>
      <c r="AE358" s="161"/>
    </row>
    <row r="359" spans="2:31">
      <c r="B359" s="161"/>
      <c r="D359" s="244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199"/>
      <c r="AB359" s="199"/>
      <c r="AC359" s="241"/>
      <c r="AE359" s="161"/>
    </row>
    <row r="360" spans="2:31">
      <c r="B360" s="161"/>
      <c r="D360" s="244"/>
      <c r="I360" s="199"/>
      <c r="J360" s="199"/>
      <c r="K360" s="199"/>
      <c r="L360" s="199"/>
      <c r="M360" s="199"/>
      <c r="N360" s="199"/>
      <c r="O360" s="199"/>
      <c r="P360" s="199"/>
      <c r="Q360" s="199"/>
      <c r="R360" s="199"/>
      <c r="S360" s="199"/>
      <c r="T360" s="199"/>
      <c r="U360" s="199"/>
      <c r="V360" s="199"/>
      <c r="W360" s="199"/>
      <c r="X360" s="199"/>
      <c r="Y360" s="199"/>
      <c r="Z360" s="199"/>
      <c r="AA360" s="199"/>
      <c r="AB360" s="199"/>
      <c r="AC360" s="241"/>
      <c r="AE360" s="161"/>
    </row>
    <row r="361" spans="2:31">
      <c r="B361" s="161"/>
      <c r="D361" s="244"/>
      <c r="I361" s="199"/>
      <c r="J361" s="199"/>
      <c r="K361" s="199"/>
      <c r="L361" s="199"/>
      <c r="M361" s="199"/>
      <c r="N361" s="199"/>
      <c r="O361" s="199"/>
      <c r="P361" s="199"/>
      <c r="Q361" s="199"/>
      <c r="R361" s="199"/>
      <c r="S361" s="199"/>
      <c r="T361" s="199"/>
      <c r="U361" s="199"/>
      <c r="V361" s="199"/>
      <c r="W361" s="199"/>
      <c r="X361" s="199"/>
      <c r="Y361" s="199"/>
      <c r="Z361" s="199"/>
      <c r="AA361" s="199"/>
      <c r="AB361" s="199"/>
      <c r="AC361" s="241"/>
      <c r="AE361" s="161"/>
    </row>
    <row r="362" spans="2:31">
      <c r="B362" s="161"/>
      <c r="D362" s="244"/>
      <c r="I362" s="199"/>
      <c r="J362" s="199"/>
      <c r="K362" s="199"/>
      <c r="L362" s="199"/>
      <c r="M362" s="199"/>
      <c r="N362" s="199"/>
      <c r="O362" s="199"/>
      <c r="P362" s="199"/>
      <c r="Q362" s="199"/>
      <c r="R362" s="199"/>
      <c r="S362" s="199"/>
      <c r="T362" s="199"/>
      <c r="U362" s="199"/>
      <c r="V362" s="199"/>
      <c r="W362" s="199"/>
      <c r="X362" s="199"/>
      <c r="Y362" s="199"/>
      <c r="Z362" s="199"/>
      <c r="AA362" s="199"/>
      <c r="AB362" s="199"/>
      <c r="AC362" s="241"/>
      <c r="AE362" s="161"/>
    </row>
    <row r="363" spans="2:31">
      <c r="B363" s="161"/>
      <c r="D363" s="244"/>
      <c r="I363" s="199"/>
      <c r="J363" s="199"/>
      <c r="K363" s="199"/>
      <c r="L363" s="199"/>
      <c r="M363" s="199"/>
      <c r="N363" s="199"/>
      <c r="O363" s="199"/>
      <c r="P363" s="199"/>
      <c r="Q363" s="199"/>
      <c r="R363" s="199"/>
      <c r="S363" s="199"/>
      <c r="T363" s="199"/>
      <c r="U363" s="199"/>
      <c r="V363" s="199"/>
      <c r="W363" s="199"/>
      <c r="X363" s="199"/>
      <c r="Y363" s="199"/>
      <c r="Z363" s="199"/>
      <c r="AA363" s="199"/>
      <c r="AB363" s="199"/>
      <c r="AC363" s="241"/>
      <c r="AE363" s="161"/>
    </row>
    <row r="364" spans="2:31">
      <c r="B364" s="161"/>
      <c r="D364" s="244"/>
      <c r="I364" s="199"/>
      <c r="J364" s="199"/>
      <c r="K364" s="199"/>
      <c r="L364" s="199"/>
      <c r="M364" s="199"/>
      <c r="N364" s="199"/>
      <c r="O364" s="199"/>
      <c r="P364" s="199"/>
      <c r="Q364" s="199"/>
      <c r="R364" s="199"/>
      <c r="S364" s="199"/>
      <c r="T364" s="199"/>
      <c r="U364" s="199"/>
      <c r="V364" s="199"/>
      <c r="W364" s="199"/>
      <c r="X364" s="199"/>
      <c r="Y364" s="199"/>
      <c r="Z364" s="199"/>
      <c r="AA364" s="199"/>
      <c r="AB364" s="199"/>
      <c r="AC364" s="241"/>
      <c r="AE364" s="161"/>
    </row>
    <row r="365" spans="2:31">
      <c r="B365" s="161"/>
      <c r="D365" s="244"/>
      <c r="I365" s="199"/>
      <c r="J365" s="199"/>
      <c r="K365" s="199"/>
      <c r="L365" s="199"/>
      <c r="M365" s="199"/>
      <c r="N365" s="199"/>
      <c r="O365" s="199"/>
      <c r="P365" s="199"/>
      <c r="Q365" s="199"/>
      <c r="R365" s="199"/>
      <c r="S365" s="199"/>
      <c r="T365" s="199"/>
      <c r="U365" s="199"/>
      <c r="V365" s="199"/>
      <c r="W365" s="199"/>
      <c r="X365" s="199"/>
      <c r="Y365" s="199"/>
      <c r="Z365" s="199"/>
      <c r="AA365" s="199"/>
      <c r="AB365" s="199"/>
      <c r="AC365" s="241"/>
      <c r="AE365" s="161"/>
    </row>
    <row r="366" spans="2:31">
      <c r="B366" s="161"/>
      <c r="D366" s="244"/>
      <c r="I366" s="199"/>
      <c r="J366" s="199"/>
      <c r="K366" s="199"/>
      <c r="L366" s="199"/>
      <c r="M366" s="199"/>
      <c r="N366" s="199"/>
      <c r="O366" s="199"/>
      <c r="P366" s="199"/>
      <c r="Q366" s="199"/>
      <c r="R366" s="199"/>
      <c r="S366" s="199"/>
      <c r="T366" s="199"/>
      <c r="U366" s="199"/>
      <c r="V366" s="199"/>
      <c r="W366" s="199"/>
      <c r="X366" s="199"/>
      <c r="Y366" s="199"/>
      <c r="Z366" s="199"/>
      <c r="AA366" s="199"/>
      <c r="AB366" s="199"/>
      <c r="AC366" s="241"/>
      <c r="AE366" s="161"/>
    </row>
    <row r="367" spans="2:31">
      <c r="B367" s="161"/>
      <c r="D367" s="244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241"/>
      <c r="AE367" s="161"/>
    </row>
    <row r="368" spans="2:31">
      <c r="B368" s="161"/>
      <c r="D368" s="244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241"/>
      <c r="AE368" s="161"/>
    </row>
    <row r="369" spans="2:31">
      <c r="B369" s="161"/>
      <c r="D369" s="244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241"/>
      <c r="AE369" s="161"/>
    </row>
    <row r="370" spans="2:31">
      <c r="B370" s="161"/>
      <c r="D370" s="244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241"/>
      <c r="AE370" s="161"/>
    </row>
    <row r="371" spans="2:31">
      <c r="B371" s="161"/>
      <c r="D371" s="244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241"/>
      <c r="AE371" s="161"/>
    </row>
    <row r="372" spans="2:31">
      <c r="B372" s="161"/>
      <c r="D372" s="244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241"/>
      <c r="AE372" s="161"/>
    </row>
    <row r="373" spans="2:31">
      <c r="B373" s="161"/>
      <c r="D373" s="244"/>
      <c r="I373" s="199"/>
      <c r="J373" s="199"/>
      <c r="K373" s="199"/>
      <c r="L373" s="199"/>
      <c r="M373" s="199"/>
      <c r="N373" s="199"/>
      <c r="O373" s="199"/>
      <c r="P373" s="199"/>
      <c r="Q373" s="199"/>
      <c r="R373" s="199"/>
      <c r="S373" s="199"/>
      <c r="T373" s="199"/>
      <c r="U373" s="199"/>
      <c r="V373" s="199"/>
      <c r="W373" s="199"/>
      <c r="X373" s="199"/>
      <c r="Y373" s="199"/>
      <c r="Z373" s="199"/>
      <c r="AA373" s="199"/>
      <c r="AB373" s="199"/>
      <c r="AC373" s="241"/>
      <c r="AE373" s="161"/>
    </row>
    <row r="374" spans="2:31">
      <c r="B374" s="161"/>
      <c r="D374" s="244"/>
      <c r="I374" s="199"/>
      <c r="J374" s="199"/>
      <c r="K374" s="199"/>
      <c r="L374" s="199"/>
      <c r="M374" s="199"/>
      <c r="N374" s="199"/>
      <c r="O374" s="199"/>
      <c r="P374" s="199"/>
      <c r="Q374" s="199"/>
      <c r="R374" s="199"/>
      <c r="S374" s="199"/>
      <c r="T374" s="199"/>
      <c r="U374" s="199"/>
      <c r="V374" s="199"/>
      <c r="W374" s="199"/>
      <c r="X374" s="199"/>
      <c r="Y374" s="199"/>
      <c r="Z374" s="199"/>
      <c r="AA374" s="199"/>
      <c r="AB374" s="199"/>
      <c r="AC374" s="241"/>
      <c r="AE374" s="161"/>
    </row>
    <row r="375" spans="2:31">
      <c r="B375" s="161"/>
      <c r="D375" s="244"/>
      <c r="I375" s="199"/>
      <c r="J375" s="199"/>
      <c r="K375" s="199"/>
      <c r="L375" s="199"/>
      <c r="M375" s="199"/>
      <c r="N375" s="199"/>
      <c r="O375" s="199"/>
      <c r="P375" s="199"/>
      <c r="Q375" s="199"/>
      <c r="R375" s="199"/>
      <c r="S375" s="199"/>
      <c r="T375" s="199"/>
      <c r="U375" s="199"/>
      <c r="V375" s="199"/>
      <c r="W375" s="199"/>
      <c r="X375" s="199"/>
      <c r="Y375" s="199"/>
      <c r="Z375" s="199"/>
      <c r="AA375" s="199"/>
      <c r="AB375" s="199"/>
      <c r="AC375" s="241"/>
      <c r="AE375" s="161"/>
    </row>
    <row r="376" spans="2:31">
      <c r="B376" s="161"/>
      <c r="D376" s="244"/>
      <c r="I376" s="199"/>
      <c r="J376" s="199"/>
      <c r="K376" s="199"/>
      <c r="L376" s="199"/>
      <c r="M376" s="199"/>
      <c r="N376" s="199"/>
      <c r="O376" s="199"/>
      <c r="P376" s="199"/>
      <c r="Q376" s="199"/>
      <c r="R376" s="199"/>
      <c r="S376" s="199"/>
      <c r="T376" s="199"/>
      <c r="U376" s="199"/>
      <c r="V376" s="199"/>
      <c r="W376" s="199"/>
      <c r="X376" s="199"/>
      <c r="Y376" s="199"/>
      <c r="Z376" s="199"/>
      <c r="AA376" s="199"/>
      <c r="AB376" s="199"/>
      <c r="AC376" s="241"/>
      <c r="AE376" s="161"/>
    </row>
    <row r="377" spans="2:31">
      <c r="B377" s="161"/>
      <c r="D377" s="244"/>
      <c r="I377" s="199"/>
      <c r="J377" s="199"/>
      <c r="K377" s="199"/>
      <c r="L377" s="199"/>
      <c r="M377" s="199"/>
      <c r="N377" s="199"/>
      <c r="O377" s="199"/>
      <c r="P377" s="199"/>
      <c r="Q377" s="199"/>
      <c r="R377" s="199"/>
      <c r="S377" s="199"/>
      <c r="T377" s="199"/>
      <c r="U377" s="199"/>
      <c r="V377" s="199"/>
      <c r="W377" s="199"/>
      <c r="X377" s="199"/>
      <c r="Y377" s="199"/>
      <c r="Z377" s="199"/>
      <c r="AA377" s="199"/>
      <c r="AB377" s="199"/>
      <c r="AC377" s="241"/>
      <c r="AE377" s="161"/>
    </row>
    <row r="378" spans="2:31">
      <c r="B378" s="161"/>
      <c r="D378" s="244"/>
      <c r="I378" s="199"/>
      <c r="J378" s="199"/>
      <c r="K378" s="199"/>
      <c r="L378" s="199"/>
      <c r="M378" s="199"/>
      <c r="N378" s="199"/>
      <c r="O378" s="199"/>
      <c r="P378" s="199"/>
      <c r="Q378" s="199"/>
      <c r="R378" s="199"/>
      <c r="S378" s="199"/>
      <c r="T378" s="199"/>
      <c r="U378" s="199"/>
      <c r="V378" s="199"/>
      <c r="W378" s="199"/>
      <c r="X378" s="199"/>
      <c r="Y378" s="199"/>
      <c r="Z378" s="199"/>
      <c r="AA378" s="199"/>
      <c r="AB378" s="199"/>
      <c r="AC378" s="241"/>
      <c r="AE378" s="161"/>
    </row>
    <row r="379" spans="2:31">
      <c r="B379" s="161"/>
      <c r="D379" s="244"/>
      <c r="I379" s="199"/>
      <c r="J379" s="199"/>
      <c r="K379" s="199"/>
      <c r="L379" s="199"/>
      <c r="M379" s="199"/>
      <c r="N379" s="199"/>
      <c r="O379" s="199"/>
      <c r="P379" s="199"/>
      <c r="Q379" s="199"/>
      <c r="R379" s="199"/>
      <c r="S379" s="199"/>
      <c r="T379" s="199"/>
      <c r="U379" s="199"/>
      <c r="V379" s="199"/>
      <c r="W379" s="199"/>
      <c r="X379" s="199"/>
      <c r="Y379" s="199"/>
      <c r="Z379" s="199"/>
      <c r="AA379" s="199"/>
      <c r="AB379" s="199"/>
      <c r="AC379" s="241"/>
      <c r="AE379" s="161"/>
    </row>
    <row r="380" spans="2:31">
      <c r="B380" s="161"/>
      <c r="D380" s="244"/>
      <c r="I380" s="199"/>
      <c r="J380" s="199"/>
      <c r="K380" s="199"/>
      <c r="L380" s="199"/>
      <c r="M380" s="199"/>
      <c r="N380" s="199"/>
      <c r="O380" s="199"/>
      <c r="P380" s="199"/>
      <c r="Q380" s="199"/>
      <c r="R380" s="199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241"/>
      <c r="AE380" s="161"/>
    </row>
    <row r="381" spans="2:31">
      <c r="B381" s="161"/>
      <c r="D381" s="244"/>
      <c r="I381" s="199"/>
      <c r="J381" s="199"/>
      <c r="K381" s="199"/>
      <c r="L381" s="199"/>
      <c r="M381" s="199"/>
      <c r="N381" s="199"/>
      <c r="O381" s="199"/>
      <c r="P381" s="199"/>
      <c r="Q381" s="199"/>
      <c r="R381" s="199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  <c r="AC381" s="241"/>
      <c r="AE381" s="161"/>
    </row>
    <row r="382" spans="2:31">
      <c r="B382" s="161"/>
      <c r="D382" s="244"/>
      <c r="I382" s="199"/>
      <c r="J382" s="199"/>
      <c r="K382" s="199"/>
      <c r="L382" s="199"/>
      <c r="M382" s="199"/>
      <c r="N382" s="199"/>
      <c r="O382" s="199"/>
      <c r="P382" s="199"/>
      <c r="Q382" s="199"/>
      <c r="R382" s="199"/>
      <c r="S382" s="199"/>
      <c r="T382" s="199"/>
      <c r="U382" s="199"/>
      <c r="V382" s="199"/>
      <c r="W382" s="199"/>
      <c r="X382" s="199"/>
      <c r="Y382" s="199"/>
      <c r="Z382" s="199"/>
      <c r="AA382" s="199"/>
      <c r="AB382" s="199"/>
      <c r="AC382" s="241"/>
      <c r="AE382" s="161"/>
    </row>
    <row r="383" spans="2:31">
      <c r="B383" s="161"/>
      <c r="D383" s="244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241"/>
      <c r="AE383" s="161"/>
    </row>
    <row r="384" spans="2:31">
      <c r="B384" s="161"/>
      <c r="D384" s="244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241"/>
      <c r="AE384" s="161"/>
    </row>
    <row r="385" spans="2:31">
      <c r="B385" s="161"/>
      <c r="D385" s="244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241"/>
      <c r="AE385" s="161"/>
    </row>
    <row r="386" spans="2:31">
      <c r="B386" s="161"/>
      <c r="D386" s="244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241"/>
      <c r="AE386" s="161"/>
    </row>
    <row r="387" spans="2:31">
      <c r="B387" s="161"/>
      <c r="D387" s="244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241"/>
      <c r="AE387" s="161"/>
    </row>
    <row r="388" spans="2:31">
      <c r="B388" s="161"/>
      <c r="D388" s="244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241"/>
      <c r="AE388" s="161"/>
    </row>
    <row r="389" spans="2:31">
      <c r="B389" s="161"/>
      <c r="D389" s="244"/>
      <c r="I389" s="199"/>
      <c r="J389" s="199"/>
      <c r="K389" s="199"/>
      <c r="L389" s="199"/>
      <c r="M389" s="199"/>
      <c r="N389" s="199"/>
      <c r="O389" s="199"/>
      <c r="P389" s="199"/>
      <c r="Q389" s="199"/>
      <c r="R389" s="199"/>
      <c r="S389" s="199"/>
      <c r="T389" s="199"/>
      <c r="U389" s="199"/>
      <c r="V389" s="199"/>
      <c r="W389" s="199"/>
      <c r="X389" s="199"/>
      <c r="Y389" s="199"/>
      <c r="Z389" s="199"/>
      <c r="AA389" s="199"/>
      <c r="AB389" s="199"/>
      <c r="AC389" s="241"/>
      <c r="AE389" s="161"/>
    </row>
    <row r="390" spans="2:31">
      <c r="B390" s="161"/>
      <c r="D390" s="244"/>
      <c r="I390" s="199"/>
      <c r="J390" s="199"/>
      <c r="K390" s="199"/>
      <c r="L390" s="199"/>
      <c r="M390" s="199"/>
      <c r="N390" s="199"/>
      <c r="O390" s="199"/>
      <c r="P390" s="199"/>
      <c r="Q390" s="199"/>
      <c r="R390" s="199"/>
      <c r="S390" s="199"/>
      <c r="T390" s="199"/>
      <c r="U390" s="199"/>
      <c r="V390" s="199"/>
      <c r="W390" s="199"/>
      <c r="X390" s="199"/>
      <c r="Y390" s="199"/>
      <c r="Z390" s="199"/>
      <c r="AA390" s="199"/>
      <c r="AB390" s="199"/>
      <c r="AC390" s="241"/>
      <c r="AE390" s="161"/>
    </row>
    <row r="391" spans="2:31">
      <c r="B391" s="161"/>
      <c r="D391" s="244"/>
      <c r="I391" s="199"/>
      <c r="J391" s="199"/>
      <c r="K391" s="199"/>
      <c r="L391" s="199"/>
      <c r="M391" s="199"/>
      <c r="N391" s="199"/>
      <c r="O391" s="199"/>
      <c r="P391" s="199"/>
      <c r="Q391" s="199"/>
      <c r="R391" s="199"/>
      <c r="S391" s="199"/>
      <c r="T391" s="199"/>
      <c r="U391" s="199"/>
      <c r="V391" s="199"/>
      <c r="W391" s="199"/>
      <c r="X391" s="199"/>
      <c r="Y391" s="199"/>
      <c r="Z391" s="199"/>
      <c r="AA391" s="199"/>
      <c r="AB391" s="199"/>
      <c r="AC391" s="241"/>
      <c r="AE391" s="161"/>
    </row>
    <row r="392" spans="2:31">
      <c r="B392" s="161"/>
      <c r="D392" s="244"/>
      <c r="I392" s="199"/>
      <c r="J392" s="199"/>
      <c r="K392" s="199"/>
      <c r="L392" s="199"/>
      <c r="M392" s="199"/>
      <c r="N392" s="199"/>
      <c r="O392" s="199"/>
      <c r="P392" s="199"/>
      <c r="Q392" s="199"/>
      <c r="R392" s="199"/>
      <c r="S392" s="199"/>
      <c r="T392" s="199"/>
      <c r="U392" s="199"/>
      <c r="V392" s="199"/>
      <c r="W392" s="199"/>
      <c r="X392" s="199"/>
      <c r="Y392" s="199"/>
      <c r="Z392" s="199"/>
      <c r="AA392" s="199"/>
      <c r="AB392" s="199"/>
      <c r="AC392" s="241"/>
      <c r="AE392" s="161"/>
    </row>
    <row r="393" spans="2:31">
      <c r="B393" s="161"/>
      <c r="D393" s="244"/>
      <c r="I393" s="199"/>
      <c r="J393" s="199"/>
      <c r="K393" s="199"/>
      <c r="L393" s="199"/>
      <c r="M393" s="199"/>
      <c r="N393" s="199"/>
      <c r="O393" s="199"/>
      <c r="P393" s="199"/>
      <c r="Q393" s="199"/>
      <c r="R393" s="199"/>
      <c r="S393" s="199"/>
      <c r="T393" s="199"/>
      <c r="U393" s="199"/>
      <c r="V393" s="199"/>
      <c r="W393" s="199"/>
      <c r="X393" s="199"/>
      <c r="Y393" s="199"/>
      <c r="Z393" s="199"/>
      <c r="AA393" s="199"/>
      <c r="AB393" s="199"/>
      <c r="AC393" s="241"/>
      <c r="AE393" s="161"/>
    </row>
    <row r="394" spans="2:31">
      <c r="B394" s="161"/>
      <c r="D394" s="244"/>
      <c r="I394" s="199"/>
      <c r="J394" s="199"/>
      <c r="K394" s="199"/>
      <c r="L394" s="199"/>
      <c r="M394" s="199"/>
      <c r="N394" s="199"/>
      <c r="O394" s="199"/>
      <c r="P394" s="199"/>
      <c r="Q394" s="199"/>
      <c r="R394" s="199"/>
      <c r="S394" s="199"/>
      <c r="T394" s="199"/>
      <c r="U394" s="199"/>
      <c r="V394" s="199"/>
      <c r="W394" s="199"/>
      <c r="X394" s="199"/>
      <c r="Y394" s="199"/>
      <c r="Z394" s="199"/>
      <c r="AA394" s="199"/>
      <c r="AB394" s="199"/>
      <c r="AC394" s="241"/>
      <c r="AE394" s="161"/>
    </row>
    <row r="395" spans="2:31">
      <c r="B395" s="161"/>
      <c r="D395" s="244"/>
      <c r="I395" s="199"/>
      <c r="J395" s="199"/>
      <c r="K395" s="199"/>
      <c r="L395" s="199"/>
      <c r="M395" s="199"/>
      <c r="N395" s="199"/>
      <c r="O395" s="199"/>
      <c r="P395" s="199"/>
      <c r="Q395" s="199"/>
      <c r="R395" s="199"/>
      <c r="S395" s="199"/>
      <c r="T395" s="199"/>
      <c r="U395" s="199"/>
      <c r="V395" s="199"/>
      <c r="W395" s="199"/>
      <c r="X395" s="199"/>
      <c r="Y395" s="199"/>
      <c r="Z395" s="199"/>
      <c r="AA395" s="199"/>
      <c r="AB395" s="199"/>
      <c r="AC395" s="241"/>
      <c r="AE395" s="161"/>
    </row>
    <row r="396" spans="2:31">
      <c r="B396" s="161"/>
      <c r="D396" s="244"/>
      <c r="I396" s="199"/>
      <c r="J396" s="199"/>
      <c r="K396" s="199"/>
      <c r="L396" s="199"/>
      <c r="M396" s="199"/>
      <c r="N396" s="199"/>
      <c r="O396" s="199"/>
      <c r="P396" s="199"/>
      <c r="Q396" s="199"/>
      <c r="R396" s="199"/>
      <c r="S396" s="199"/>
      <c r="T396" s="199"/>
      <c r="U396" s="199"/>
      <c r="V396" s="199"/>
      <c r="W396" s="199"/>
      <c r="X396" s="199"/>
      <c r="Y396" s="199"/>
      <c r="Z396" s="199"/>
      <c r="AA396" s="199"/>
      <c r="AB396" s="199"/>
      <c r="AC396" s="241"/>
      <c r="AE396" s="161"/>
    </row>
    <row r="397" spans="2:31">
      <c r="B397" s="161"/>
      <c r="D397" s="244"/>
      <c r="I397" s="199"/>
      <c r="J397" s="199"/>
      <c r="K397" s="199"/>
      <c r="L397" s="199"/>
      <c r="M397" s="199"/>
      <c r="N397" s="199"/>
      <c r="O397" s="199"/>
      <c r="P397" s="199"/>
      <c r="Q397" s="199"/>
      <c r="R397" s="199"/>
      <c r="S397" s="199"/>
      <c r="T397" s="199"/>
      <c r="U397" s="199"/>
      <c r="V397" s="199"/>
      <c r="W397" s="199"/>
      <c r="X397" s="199"/>
      <c r="Y397" s="199"/>
      <c r="Z397" s="199"/>
      <c r="AA397" s="199"/>
      <c r="AB397" s="199"/>
      <c r="AC397" s="241"/>
      <c r="AE397" s="161"/>
    </row>
    <row r="398" spans="2:31">
      <c r="B398" s="161"/>
      <c r="D398" s="244"/>
      <c r="I398" s="199"/>
      <c r="J398" s="199"/>
      <c r="K398" s="199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241"/>
      <c r="AE398" s="161"/>
    </row>
    <row r="399" spans="2:31">
      <c r="B399" s="161"/>
      <c r="D399" s="244"/>
      <c r="I399" s="199"/>
      <c r="J399" s="199"/>
      <c r="K399" s="199"/>
      <c r="L399" s="199"/>
      <c r="M399" s="199"/>
      <c r="N399" s="199"/>
      <c r="O399" s="199"/>
      <c r="P399" s="199"/>
      <c r="Q399" s="199"/>
      <c r="R399" s="199"/>
      <c r="S399" s="199"/>
      <c r="T399" s="199"/>
      <c r="U399" s="199"/>
      <c r="V399" s="199"/>
      <c r="W399" s="199"/>
      <c r="X399" s="199"/>
      <c r="Y399" s="199"/>
      <c r="Z399" s="199"/>
      <c r="AA399" s="199"/>
      <c r="AB399" s="199"/>
      <c r="AC399" s="241"/>
      <c r="AE399" s="161"/>
    </row>
    <row r="400" spans="2:31">
      <c r="B400" s="161"/>
      <c r="D400" s="244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/>
      <c r="Y400" s="199"/>
      <c r="Z400" s="199"/>
      <c r="AA400" s="199"/>
      <c r="AB400" s="199"/>
      <c r="AC400" s="241"/>
      <c r="AE400" s="161"/>
    </row>
    <row r="401" spans="2:31">
      <c r="B401" s="161"/>
      <c r="D401" s="244"/>
      <c r="I401" s="199"/>
      <c r="J401" s="199"/>
      <c r="K401" s="199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241"/>
      <c r="AE401" s="161"/>
    </row>
    <row r="402" spans="2:31">
      <c r="B402" s="161"/>
      <c r="D402" s="244"/>
      <c r="I402" s="199"/>
      <c r="J402" s="199"/>
      <c r="K402" s="199"/>
      <c r="L402" s="199"/>
      <c r="M402" s="199"/>
      <c r="N402" s="199"/>
      <c r="O402" s="199"/>
      <c r="P402" s="199"/>
      <c r="Q402" s="199"/>
      <c r="R402" s="199"/>
      <c r="S402" s="199"/>
      <c r="T402" s="199"/>
      <c r="U402" s="199"/>
      <c r="V402" s="199"/>
      <c r="W402" s="199"/>
      <c r="X402" s="199"/>
      <c r="Y402" s="199"/>
      <c r="Z402" s="199"/>
      <c r="AA402" s="199"/>
      <c r="AB402" s="199"/>
      <c r="AC402" s="241"/>
      <c r="AE402" s="161"/>
    </row>
    <row r="403" spans="2:31">
      <c r="B403" s="161"/>
      <c r="D403" s="244"/>
      <c r="I403" s="199"/>
      <c r="J403" s="199"/>
      <c r="K403" s="199"/>
      <c r="L403" s="199"/>
      <c r="M403" s="199"/>
      <c r="N403" s="199"/>
      <c r="O403" s="199"/>
      <c r="P403" s="199"/>
      <c r="Q403" s="199"/>
      <c r="R403" s="199"/>
      <c r="S403" s="199"/>
      <c r="T403" s="199"/>
      <c r="U403" s="199"/>
      <c r="V403" s="199"/>
      <c r="W403" s="199"/>
      <c r="X403" s="199"/>
      <c r="Y403" s="199"/>
      <c r="Z403" s="199"/>
      <c r="AA403" s="199"/>
      <c r="AB403" s="199"/>
      <c r="AC403" s="241"/>
      <c r="AE403" s="161"/>
    </row>
    <row r="404" spans="2:31">
      <c r="B404" s="161"/>
      <c r="D404" s="244"/>
      <c r="I404" s="199"/>
      <c r="J404" s="199"/>
      <c r="K404" s="199"/>
      <c r="L404" s="199"/>
      <c r="M404" s="199"/>
      <c r="N404" s="199"/>
      <c r="O404" s="199"/>
      <c r="P404" s="199"/>
      <c r="Q404" s="199"/>
      <c r="R404" s="199"/>
      <c r="S404" s="199"/>
      <c r="T404" s="199"/>
      <c r="U404" s="199"/>
      <c r="V404" s="199"/>
      <c r="W404" s="199"/>
      <c r="X404" s="199"/>
      <c r="Y404" s="199"/>
      <c r="Z404" s="199"/>
      <c r="AA404" s="199"/>
      <c r="AB404" s="199"/>
      <c r="AC404" s="241"/>
      <c r="AE404" s="161"/>
    </row>
    <row r="405" spans="2:31">
      <c r="B405" s="161"/>
      <c r="D405" s="244"/>
      <c r="I405" s="199"/>
      <c r="J405" s="199"/>
      <c r="K405" s="199"/>
      <c r="L405" s="199"/>
      <c r="M405" s="199"/>
      <c r="N405" s="199"/>
      <c r="O405" s="199"/>
      <c r="P405" s="199"/>
      <c r="Q405" s="199"/>
      <c r="R405" s="199"/>
      <c r="S405" s="199"/>
      <c r="T405" s="199"/>
      <c r="U405" s="199"/>
      <c r="V405" s="199"/>
      <c r="W405" s="199"/>
      <c r="X405" s="199"/>
      <c r="Y405" s="199"/>
      <c r="Z405" s="199"/>
      <c r="AA405" s="199"/>
      <c r="AB405" s="199"/>
      <c r="AC405" s="241"/>
      <c r="AE405" s="161"/>
    </row>
    <row r="406" spans="2:31">
      <c r="B406" s="161"/>
      <c r="D406" s="244"/>
      <c r="I406" s="199"/>
      <c r="J406" s="199"/>
      <c r="K406" s="199"/>
      <c r="L406" s="199"/>
      <c r="M406" s="199"/>
      <c r="N406" s="199"/>
      <c r="O406" s="199"/>
      <c r="P406" s="199"/>
      <c r="Q406" s="199"/>
      <c r="R406" s="199"/>
      <c r="S406" s="199"/>
      <c r="T406" s="199"/>
      <c r="U406" s="199"/>
      <c r="V406" s="199"/>
      <c r="W406" s="199"/>
      <c r="X406" s="199"/>
      <c r="Y406" s="199"/>
      <c r="Z406" s="199"/>
      <c r="AA406" s="199"/>
      <c r="AB406" s="199"/>
      <c r="AC406" s="241"/>
      <c r="AE406" s="161"/>
    </row>
    <row r="407" spans="2:31">
      <c r="B407" s="161"/>
      <c r="D407" s="244"/>
      <c r="I407" s="199"/>
      <c r="J407" s="199"/>
      <c r="K407" s="199"/>
      <c r="L407" s="199"/>
      <c r="M407" s="199"/>
      <c r="N407" s="199"/>
      <c r="O407" s="199"/>
      <c r="P407" s="199"/>
      <c r="Q407" s="199"/>
      <c r="R407" s="199"/>
      <c r="S407" s="199"/>
      <c r="T407" s="199"/>
      <c r="U407" s="199"/>
      <c r="V407" s="199"/>
      <c r="W407" s="199"/>
      <c r="X407" s="199"/>
      <c r="Y407" s="199"/>
      <c r="Z407" s="199"/>
      <c r="AA407" s="199"/>
      <c r="AB407" s="199"/>
      <c r="AC407" s="241"/>
      <c r="AE407" s="161"/>
    </row>
    <row r="408" spans="2:31">
      <c r="B408" s="161"/>
      <c r="D408" s="244"/>
      <c r="I408" s="199"/>
      <c r="J408" s="199"/>
      <c r="K408" s="199"/>
      <c r="L408" s="199"/>
      <c r="M408" s="199"/>
      <c r="N408" s="199"/>
      <c r="O408" s="199"/>
      <c r="P408" s="199"/>
      <c r="Q408" s="199"/>
      <c r="R408" s="199"/>
      <c r="S408" s="199"/>
      <c r="T408" s="199"/>
      <c r="U408" s="199"/>
      <c r="V408" s="199"/>
      <c r="W408" s="199"/>
      <c r="X408" s="199"/>
      <c r="Y408" s="199"/>
      <c r="Z408" s="199"/>
      <c r="AA408" s="199"/>
      <c r="AB408" s="199"/>
      <c r="AC408" s="241"/>
      <c r="AE408" s="161"/>
    </row>
    <row r="409" spans="2:31">
      <c r="B409" s="161"/>
      <c r="D409" s="244"/>
      <c r="I409" s="199"/>
      <c r="J409" s="199"/>
      <c r="K409" s="199"/>
      <c r="L409" s="199"/>
      <c r="M409" s="199"/>
      <c r="N409" s="199"/>
      <c r="O409" s="199"/>
      <c r="P409" s="199"/>
      <c r="Q409" s="199"/>
      <c r="R409" s="199"/>
      <c r="S409" s="199"/>
      <c r="T409" s="199"/>
      <c r="U409" s="199"/>
      <c r="V409" s="199"/>
      <c r="W409" s="199"/>
      <c r="X409" s="199"/>
      <c r="Y409" s="199"/>
      <c r="Z409" s="199"/>
      <c r="AA409" s="199"/>
      <c r="AB409" s="199"/>
      <c r="AC409" s="241"/>
      <c r="AE409" s="161"/>
    </row>
    <row r="410" spans="2:31">
      <c r="B410" s="161"/>
      <c r="D410" s="244"/>
      <c r="I410" s="199"/>
      <c r="J410" s="199"/>
      <c r="K410" s="199"/>
      <c r="L410" s="199"/>
      <c r="M410" s="199"/>
      <c r="N410" s="199"/>
      <c r="O410" s="199"/>
      <c r="P410" s="199"/>
      <c r="Q410" s="199"/>
      <c r="R410" s="199"/>
      <c r="S410" s="199"/>
      <c r="T410" s="199"/>
      <c r="U410" s="199"/>
      <c r="V410" s="199"/>
      <c r="W410" s="199"/>
      <c r="X410" s="199"/>
      <c r="Y410" s="199"/>
      <c r="Z410" s="199"/>
      <c r="AA410" s="199"/>
      <c r="AB410" s="199"/>
      <c r="AC410" s="241"/>
      <c r="AE410" s="161"/>
    </row>
    <row r="411" spans="2:31">
      <c r="B411" s="161"/>
      <c r="D411" s="244"/>
      <c r="I411" s="199"/>
      <c r="J411" s="199"/>
      <c r="K411" s="199"/>
      <c r="L411" s="199"/>
      <c r="M411" s="199"/>
      <c r="N411" s="199"/>
      <c r="O411" s="199"/>
      <c r="P411" s="199"/>
      <c r="Q411" s="199"/>
      <c r="R411" s="199"/>
      <c r="S411" s="199"/>
      <c r="T411" s="199"/>
      <c r="U411" s="199"/>
      <c r="V411" s="199"/>
      <c r="W411" s="199"/>
      <c r="X411" s="199"/>
      <c r="Y411" s="199"/>
      <c r="Z411" s="199"/>
      <c r="AA411" s="199"/>
      <c r="AB411" s="199"/>
      <c r="AC411" s="241"/>
      <c r="AE411" s="161"/>
    </row>
    <row r="412" spans="2:31">
      <c r="B412" s="161"/>
      <c r="D412" s="244"/>
      <c r="I412" s="199"/>
      <c r="J412" s="199"/>
      <c r="K412" s="199"/>
      <c r="L412" s="199"/>
      <c r="M412" s="199"/>
      <c r="N412" s="199"/>
      <c r="O412" s="199"/>
      <c r="P412" s="199"/>
      <c r="Q412" s="199"/>
      <c r="R412" s="199"/>
      <c r="S412" s="199"/>
      <c r="T412" s="199"/>
      <c r="U412" s="199"/>
      <c r="V412" s="199"/>
      <c r="W412" s="199"/>
      <c r="X412" s="199"/>
      <c r="Y412" s="199"/>
      <c r="Z412" s="199"/>
      <c r="AA412" s="199"/>
      <c r="AB412" s="199"/>
      <c r="AC412" s="241"/>
      <c r="AE412" s="161"/>
    </row>
    <row r="413" spans="2:31">
      <c r="B413" s="161"/>
      <c r="D413" s="244"/>
      <c r="I413" s="199"/>
      <c r="J413" s="199"/>
      <c r="K413" s="199"/>
      <c r="L413" s="199"/>
      <c r="M413" s="199"/>
      <c r="N413" s="199"/>
      <c r="O413" s="199"/>
      <c r="P413" s="199"/>
      <c r="Q413" s="199"/>
      <c r="R413" s="199"/>
      <c r="S413" s="199"/>
      <c r="T413" s="199"/>
      <c r="U413" s="199"/>
      <c r="V413" s="199"/>
      <c r="W413" s="199"/>
      <c r="X413" s="199"/>
      <c r="Y413" s="199"/>
      <c r="Z413" s="199"/>
      <c r="AA413" s="199"/>
      <c r="AB413" s="199"/>
      <c r="AC413" s="241"/>
      <c r="AE413" s="161"/>
    </row>
    <row r="414" spans="2:31">
      <c r="B414" s="161"/>
      <c r="D414" s="244"/>
      <c r="I414" s="199"/>
      <c r="J414" s="199"/>
      <c r="K414" s="199"/>
      <c r="L414" s="199"/>
      <c r="M414" s="199"/>
      <c r="N414" s="199"/>
      <c r="O414" s="199"/>
      <c r="P414" s="199"/>
      <c r="Q414" s="199"/>
      <c r="R414" s="199"/>
      <c r="S414" s="199"/>
      <c r="T414" s="199"/>
      <c r="U414" s="199"/>
      <c r="V414" s="199"/>
      <c r="W414" s="199"/>
      <c r="X414" s="199"/>
      <c r="Y414" s="199"/>
      <c r="Z414" s="199"/>
      <c r="AA414" s="199"/>
      <c r="AB414" s="199"/>
      <c r="AC414" s="241"/>
      <c r="AE414" s="161"/>
    </row>
    <row r="415" spans="2:31">
      <c r="B415" s="161"/>
      <c r="D415" s="244"/>
      <c r="I415" s="199"/>
      <c r="J415" s="199"/>
      <c r="K415" s="199"/>
      <c r="L415" s="199"/>
      <c r="M415" s="199"/>
      <c r="N415" s="199"/>
      <c r="O415" s="199"/>
      <c r="P415" s="199"/>
      <c r="Q415" s="199"/>
      <c r="R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241"/>
      <c r="AE415" s="161"/>
    </row>
    <row r="416" spans="2:31">
      <c r="B416" s="161"/>
      <c r="D416" s="244"/>
      <c r="I416" s="199"/>
      <c r="J416" s="199"/>
      <c r="K416" s="199"/>
      <c r="L416" s="199"/>
      <c r="M416" s="199"/>
      <c r="N416" s="199"/>
      <c r="O416" s="199"/>
      <c r="P416" s="199"/>
      <c r="Q416" s="199"/>
      <c r="R416" s="199"/>
      <c r="S416" s="199"/>
      <c r="T416" s="199"/>
      <c r="U416" s="199"/>
      <c r="V416" s="199"/>
      <c r="W416" s="199"/>
      <c r="X416" s="199"/>
      <c r="Y416" s="199"/>
      <c r="Z416" s="199"/>
      <c r="AA416" s="199"/>
      <c r="AB416" s="199"/>
      <c r="AC416" s="241"/>
      <c r="AE416" s="161"/>
    </row>
    <row r="417" spans="2:31">
      <c r="B417" s="161"/>
      <c r="D417" s="244"/>
      <c r="I417" s="199"/>
      <c r="J417" s="199"/>
      <c r="K417" s="199"/>
      <c r="L417" s="199"/>
      <c r="M417" s="199"/>
      <c r="N417" s="199"/>
      <c r="O417" s="199"/>
      <c r="P417" s="199"/>
      <c r="Q417" s="199"/>
      <c r="R417" s="199"/>
      <c r="S417" s="199"/>
      <c r="T417" s="199"/>
      <c r="U417" s="199"/>
      <c r="V417" s="199"/>
      <c r="W417" s="199"/>
      <c r="X417" s="199"/>
      <c r="Y417" s="199"/>
      <c r="Z417" s="199"/>
      <c r="AA417" s="199"/>
      <c r="AB417" s="199"/>
      <c r="AC417" s="241"/>
      <c r="AE417" s="161"/>
    </row>
    <row r="418" spans="2:31">
      <c r="B418" s="161"/>
      <c r="D418" s="244"/>
      <c r="I418" s="199"/>
      <c r="J418" s="199"/>
      <c r="K418" s="199"/>
      <c r="L418" s="199"/>
      <c r="M418" s="199"/>
      <c r="N418" s="199"/>
      <c r="O418" s="199"/>
      <c r="P418" s="199"/>
      <c r="Q418" s="199"/>
      <c r="R418" s="199"/>
      <c r="S418" s="199"/>
      <c r="T418" s="199"/>
      <c r="U418" s="199"/>
      <c r="V418" s="199"/>
      <c r="W418" s="199"/>
      <c r="X418" s="199"/>
      <c r="Y418" s="199"/>
      <c r="Z418" s="199"/>
      <c r="AA418" s="199"/>
      <c r="AB418" s="199"/>
      <c r="AC418" s="241"/>
      <c r="AE418" s="161"/>
    </row>
    <row r="419" spans="2:31">
      <c r="B419" s="161"/>
      <c r="D419" s="244"/>
      <c r="I419" s="199"/>
      <c r="J419" s="199"/>
      <c r="K419" s="199"/>
      <c r="L419" s="199"/>
      <c r="M419" s="199"/>
      <c r="N419" s="199"/>
      <c r="O419" s="199"/>
      <c r="P419" s="199"/>
      <c r="Q419" s="199"/>
      <c r="R419" s="199"/>
      <c r="S419" s="199"/>
      <c r="T419" s="199"/>
      <c r="U419" s="199"/>
      <c r="V419" s="199"/>
      <c r="W419" s="199"/>
      <c r="X419" s="199"/>
      <c r="Y419" s="199"/>
      <c r="Z419" s="199"/>
      <c r="AA419" s="199"/>
      <c r="AB419" s="199"/>
      <c r="AC419" s="241"/>
      <c r="AE419" s="161"/>
    </row>
    <row r="420" spans="2:31">
      <c r="B420" s="161"/>
      <c r="D420" s="244"/>
      <c r="I420" s="199"/>
      <c r="J420" s="199"/>
      <c r="K420" s="199"/>
      <c r="L420" s="199"/>
      <c r="M420" s="199"/>
      <c r="N420" s="199"/>
      <c r="O420" s="199"/>
      <c r="P420" s="199"/>
      <c r="Q420" s="199"/>
      <c r="R420" s="199"/>
      <c r="S420" s="199"/>
      <c r="T420" s="199"/>
      <c r="U420" s="199"/>
      <c r="V420" s="199"/>
      <c r="W420" s="199"/>
      <c r="X420" s="199"/>
      <c r="Y420" s="199"/>
      <c r="Z420" s="199"/>
      <c r="AA420" s="199"/>
      <c r="AB420" s="199"/>
      <c r="AC420" s="241"/>
      <c r="AE420" s="161"/>
    </row>
    <row r="421" spans="2:31">
      <c r="B421" s="161"/>
      <c r="D421" s="244"/>
      <c r="I421" s="199"/>
      <c r="J421" s="199"/>
      <c r="K421" s="199"/>
      <c r="L421" s="199"/>
      <c r="M421" s="199"/>
      <c r="N421" s="199"/>
      <c r="O421" s="199"/>
      <c r="P421" s="199"/>
      <c r="Q421" s="199"/>
      <c r="R421" s="199"/>
      <c r="S421" s="199"/>
      <c r="T421" s="199"/>
      <c r="U421" s="199"/>
      <c r="V421" s="199"/>
      <c r="W421" s="199"/>
      <c r="X421" s="199"/>
      <c r="Y421" s="199"/>
      <c r="Z421" s="199"/>
      <c r="AA421" s="199"/>
      <c r="AB421" s="199"/>
      <c r="AC421" s="241"/>
      <c r="AE421" s="161"/>
    </row>
    <row r="422" spans="2:31">
      <c r="B422" s="161"/>
      <c r="D422" s="244"/>
      <c r="I422" s="199"/>
      <c r="J422" s="199"/>
      <c r="K422" s="199"/>
      <c r="L422" s="199"/>
      <c r="M422" s="199"/>
      <c r="N422" s="199"/>
      <c r="O422" s="199"/>
      <c r="P422" s="199"/>
      <c r="Q422" s="199"/>
      <c r="R422" s="199"/>
      <c r="S422" s="199"/>
      <c r="T422" s="199"/>
      <c r="U422" s="199"/>
      <c r="V422" s="199"/>
      <c r="W422" s="199"/>
      <c r="X422" s="199"/>
      <c r="Y422" s="199"/>
      <c r="Z422" s="199"/>
      <c r="AA422" s="199"/>
      <c r="AB422" s="199"/>
      <c r="AC422" s="241"/>
      <c r="AE422" s="161"/>
    </row>
    <row r="423" spans="2:31">
      <c r="B423" s="161"/>
      <c r="D423" s="244"/>
      <c r="I423" s="199"/>
      <c r="J423" s="199"/>
      <c r="K423" s="199"/>
      <c r="L423" s="199"/>
      <c r="M423" s="199"/>
      <c r="N423" s="199"/>
      <c r="O423" s="199"/>
      <c r="P423" s="199"/>
      <c r="Q423" s="199"/>
      <c r="R423" s="199"/>
      <c r="S423" s="199"/>
      <c r="T423" s="199"/>
      <c r="U423" s="199"/>
      <c r="V423" s="199"/>
      <c r="W423" s="199"/>
      <c r="X423" s="199"/>
      <c r="Y423" s="199"/>
      <c r="Z423" s="199"/>
      <c r="AA423" s="199"/>
      <c r="AB423" s="199"/>
      <c r="AC423" s="241"/>
      <c r="AE423" s="161"/>
    </row>
    <row r="424" spans="2:31">
      <c r="B424" s="161"/>
      <c r="D424" s="244"/>
      <c r="I424" s="199"/>
      <c r="J424" s="199"/>
      <c r="K424" s="199"/>
      <c r="L424" s="199"/>
      <c r="M424" s="199"/>
      <c r="N424" s="199"/>
      <c r="O424" s="199"/>
      <c r="P424" s="199"/>
      <c r="Q424" s="199"/>
      <c r="R424" s="199"/>
      <c r="S424" s="199"/>
      <c r="T424" s="199"/>
      <c r="U424" s="199"/>
      <c r="V424" s="199"/>
      <c r="W424" s="199"/>
      <c r="X424" s="199"/>
      <c r="Y424" s="199"/>
      <c r="Z424" s="199"/>
      <c r="AA424" s="199"/>
      <c r="AB424" s="199"/>
      <c r="AC424" s="241"/>
      <c r="AE424" s="161"/>
    </row>
    <row r="425" spans="2:31">
      <c r="B425" s="161"/>
      <c r="D425" s="244"/>
      <c r="I425" s="199"/>
      <c r="J425" s="199"/>
      <c r="K425" s="199"/>
      <c r="L425" s="199"/>
      <c r="M425" s="199"/>
      <c r="N425" s="199"/>
      <c r="O425" s="199"/>
      <c r="P425" s="199"/>
      <c r="Q425" s="199"/>
      <c r="R425" s="199"/>
      <c r="S425" s="199"/>
      <c r="T425" s="199"/>
      <c r="U425" s="199"/>
      <c r="V425" s="199"/>
      <c r="W425" s="199"/>
      <c r="X425" s="199"/>
      <c r="Y425" s="199"/>
      <c r="Z425" s="199"/>
      <c r="AA425" s="199"/>
      <c r="AB425" s="199"/>
      <c r="AC425" s="241"/>
      <c r="AE425" s="161"/>
    </row>
    <row r="426" spans="2:31">
      <c r="B426" s="161"/>
      <c r="D426" s="244"/>
      <c r="I426" s="199"/>
      <c r="J426" s="199"/>
      <c r="K426" s="199"/>
      <c r="L426" s="199"/>
      <c r="M426" s="199"/>
      <c r="N426" s="199"/>
      <c r="O426" s="199"/>
      <c r="P426" s="199"/>
      <c r="Q426" s="199"/>
      <c r="R426" s="199"/>
      <c r="S426" s="199"/>
      <c r="T426" s="199"/>
      <c r="U426" s="199"/>
      <c r="V426" s="199"/>
      <c r="W426" s="199"/>
      <c r="X426" s="199"/>
      <c r="Y426" s="199"/>
      <c r="Z426" s="199"/>
      <c r="AA426" s="199"/>
      <c r="AB426" s="199"/>
      <c r="AC426" s="241"/>
      <c r="AE426" s="161"/>
    </row>
    <row r="427" spans="2:31">
      <c r="B427" s="161"/>
      <c r="D427" s="244"/>
      <c r="I427" s="199"/>
      <c r="J427" s="199"/>
      <c r="K427" s="199"/>
      <c r="L427" s="199"/>
      <c r="M427" s="199"/>
      <c r="N427" s="199"/>
      <c r="O427" s="199"/>
      <c r="P427" s="199"/>
      <c r="Q427" s="199"/>
      <c r="R427" s="199"/>
      <c r="S427" s="199"/>
      <c r="T427" s="199"/>
      <c r="U427" s="199"/>
      <c r="V427" s="199"/>
      <c r="W427" s="199"/>
      <c r="X427" s="199"/>
      <c r="Y427" s="199"/>
      <c r="Z427" s="199"/>
      <c r="AA427" s="199"/>
      <c r="AB427" s="199"/>
      <c r="AC427" s="241"/>
      <c r="AE427" s="161"/>
    </row>
    <row r="428" spans="2:31">
      <c r="B428" s="161"/>
      <c r="D428" s="244"/>
      <c r="I428" s="199"/>
      <c r="J428" s="199"/>
      <c r="K428" s="199"/>
      <c r="L428" s="199"/>
      <c r="M428" s="199"/>
      <c r="N428" s="199"/>
      <c r="O428" s="199"/>
      <c r="P428" s="199"/>
      <c r="Q428" s="199"/>
      <c r="R428" s="199"/>
      <c r="S428" s="199"/>
      <c r="T428" s="199"/>
      <c r="U428" s="199"/>
      <c r="V428" s="199"/>
      <c r="W428" s="199"/>
      <c r="X428" s="199"/>
      <c r="Y428" s="199"/>
      <c r="Z428" s="199"/>
      <c r="AA428" s="199"/>
      <c r="AB428" s="199"/>
      <c r="AC428" s="241"/>
      <c r="AE428" s="161"/>
    </row>
    <row r="429" spans="2:31">
      <c r="B429" s="161"/>
      <c r="I429" s="199"/>
      <c r="J429" s="199"/>
      <c r="K429" s="199"/>
      <c r="L429" s="199"/>
      <c r="M429" s="199"/>
      <c r="N429" s="199"/>
      <c r="O429" s="199"/>
      <c r="P429" s="199"/>
      <c r="Q429" s="199"/>
      <c r="R429" s="199"/>
      <c r="S429" s="199"/>
      <c r="T429" s="199"/>
      <c r="U429" s="199"/>
      <c r="V429" s="199"/>
      <c r="W429" s="199"/>
      <c r="X429" s="199"/>
      <c r="Y429" s="199"/>
      <c r="Z429" s="199"/>
      <c r="AA429" s="199"/>
      <c r="AB429" s="199"/>
      <c r="AC429" s="241"/>
      <c r="AE429" s="161"/>
    </row>
    <row r="430" spans="2:31">
      <c r="B430" s="161"/>
      <c r="I430" s="199"/>
      <c r="J430" s="199"/>
      <c r="K430" s="199"/>
      <c r="L430" s="199"/>
      <c r="M430" s="199"/>
      <c r="N430" s="199"/>
      <c r="O430" s="199"/>
      <c r="P430" s="199"/>
      <c r="Q430" s="199"/>
      <c r="R430" s="199"/>
      <c r="S430" s="199"/>
      <c r="T430" s="199"/>
      <c r="U430" s="199"/>
      <c r="V430" s="199"/>
      <c r="W430" s="199"/>
      <c r="X430" s="199"/>
      <c r="Y430" s="199"/>
      <c r="Z430" s="199"/>
      <c r="AA430" s="199"/>
      <c r="AB430" s="199"/>
      <c r="AC430" s="241"/>
      <c r="AE430" s="161"/>
    </row>
    <row r="431" spans="2:31">
      <c r="B431" s="161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199"/>
      <c r="AB431" s="199"/>
      <c r="AC431" s="241"/>
      <c r="AE431" s="161"/>
    </row>
    <row r="432" spans="2:31">
      <c r="B432" s="161"/>
      <c r="D432" s="161"/>
      <c r="I432" s="199"/>
      <c r="J432" s="199"/>
      <c r="K432" s="199"/>
      <c r="L432" s="199"/>
      <c r="M432" s="199"/>
      <c r="N432" s="199"/>
      <c r="O432" s="199"/>
      <c r="P432" s="199"/>
      <c r="Q432" s="199"/>
      <c r="R432" s="199"/>
      <c r="S432" s="199"/>
      <c r="T432" s="199"/>
      <c r="U432" s="199"/>
      <c r="V432" s="199"/>
      <c r="W432" s="199"/>
      <c r="X432" s="199"/>
      <c r="Y432" s="199"/>
      <c r="Z432" s="199"/>
      <c r="AA432" s="199"/>
      <c r="AB432" s="199"/>
      <c r="AC432" s="241"/>
      <c r="AE432" s="161"/>
    </row>
    <row r="433" spans="2:31">
      <c r="B433" s="161"/>
      <c r="D433" s="161"/>
      <c r="I433" s="199"/>
      <c r="J433" s="199"/>
      <c r="K433" s="199"/>
      <c r="L433" s="199"/>
      <c r="M433" s="199"/>
      <c r="N433" s="199"/>
      <c r="O433" s="199"/>
      <c r="P433" s="199"/>
      <c r="Q433" s="199"/>
      <c r="R433" s="199"/>
      <c r="S433" s="199"/>
      <c r="T433" s="199"/>
      <c r="U433" s="199"/>
      <c r="V433" s="199"/>
      <c r="W433" s="199"/>
      <c r="X433" s="199"/>
      <c r="Y433" s="199"/>
      <c r="Z433" s="199"/>
      <c r="AA433" s="199"/>
      <c r="AB433" s="199"/>
      <c r="AC433" s="241"/>
      <c r="AE433" s="161"/>
    </row>
    <row r="434" spans="2:31">
      <c r="B434" s="161"/>
      <c r="D434" s="161"/>
      <c r="I434" s="199"/>
      <c r="J434" s="199"/>
      <c r="K434" s="199"/>
      <c r="L434" s="199"/>
      <c r="M434" s="199"/>
      <c r="N434" s="199"/>
      <c r="O434" s="199"/>
      <c r="P434" s="199"/>
      <c r="Q434" s="199"/>
      <c r="R434" s="199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241"/>
      <c r="AE434" s="161"/>
    </row>
    <row r="435" spans="2:31">
      <c r="B435" s="161"/>
      <c r="D435" s="161"/>
      <c r="I435" s="199"/>
      <c r="J435" s="199"/>
      <c r="K435" s="199"/>
      <c r="L435" s="199"/>
      <c r="M435" s="199"/>
      <c r="N435" s="199"/>
      <c r="O435" s="199"/>
      <c r="P435" s="199"/>
      <c r="Q435" s="199"/>
      <c r="R435" s="199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  <c r="AC435" s="241"/>
      <c r="AE435" s="161"/>
    </row>
    <row r="436" spans="2:31">
      <c r="B436" s="161"/>
      <c r="D436" s="161"/>
      <c r="I436" s="199"/>
      <c r="J436" s="199"/>
      <c r="K436" s="199"/>
      <c r="L436" s="199"/>
      <c r="M436" s="199"/>
      <c r="N436" s="199"/>
      <c r="O436" s="199"/>
      <c r="P436" s="199"/>
      <c r="Q436" s="199"/>
      <c r="R436" s="199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  <c r="AC436" s="241"/>
      <c r="AE436" s="161"/>
    </row>
    <row r="437" spans="2:31">
      <c r="B437" s="161"/>
      <c r="D437" s="161"/>
      <c r="I437" s="199"/>
      <c r="J437" s="199"/>
      <c r="K437" s="199"/>
      <c r="L437" s="199"/>
      <c r="M437" s="199"/>
      <c r="N437" s="199"/>
      <c r="O437" s="199"/>
      <c r="P437" s="199"/>
      <c r="Q437" s="199"/>
      <c r="R437" s="199"/>
      <c r="S437" s="199"/>
      <c r="T437" s="199"/>
      <c r="U437" s="199"/>
      <c r="V437" s="199"/>
      <c r="W437" s="199"/>
      <c r="X437" s="199"/>
      <c r="Y437" s="199"/>
      <c r="Z437" s="199"/>
      <c r="AA437" s="199"/>
      <c r="AB437" s="199"/>
      <c r="AC437" s="241"/>
      <c r="AE437" s="161"/>
    </row>
    <row r="438" spans="2:31">
      <c r="B438" s="161"/>
      <c r="D438" s="161"/>
      <c r="I438" s="199"/>
      <c r="J438" s="199"/>
      <c r="K438" s="199"/>
      <c r="L438" s="199"/>
      <c r="M438" s="199"/>
      <c r="N438" s="199"/>
      <c r="O438" s="199"/>
      <c r="P438" s="199"/>
      <c r="Q438" s="199"/>
      <c r="R438" s="199"/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  <c r="AC438" s="241"/>
      <c r="AE438" s="161"/>
    </row>
    <row r="439" spans="2:31">
      <c r="B439" s="161"/>
      <c r="D439" s="161"/>
      <c r="I439" s="199"/>
      <c r="J439" s="199"/>
      <c r="K439" s="199"/>
      <c r="L439" s="199"/>
      <c r="M439" s="199"/>
      <c r="N439" s="199"/>
      <c r="O439" s="199"/>
      <c r="P439" s="199"/>
      <c r="Q439" s="199"/>
      <c r="R439" s="199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241"/>
      <c r="AE439" s="161"/>
    </row>
    <row r="440" spans="2:31">
      <c r="B440" s="161"/>
      <c r="D440" s="161"/>
      <c r="I440" s="199"/>
      <c r="J440" s="199"/>
      <c r="K440" s="199"/>
      <c r="L440" s="199"/>
      <c r="M440" s="199"/>
      <c r="N440" s="199"/>
      <c r="O440" s="199"/>
      <c r="P440" s="199"/>
      <c r="Q440" s="199"/>
      <c r="R440" s="199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241"/>
      <c r="AE440" s="161"/>
    </row>
  </sheetData>
  <mergeCells count="239">
    <mergeCell ref="A228:C228"/>
    <mergeCell ref="D228:E228"/>
    <mergeCell ref="G228:G231"/>
    <mergeCell ref="A229:C229"/>
    <mergeCell ref="D229:E229"/>
    <mergeCell ref="A230:C230"/>
    <mergeCell ref="D230:E230"/>
    <mergeCell ref="A231:E231"/>
    <mergeCell ref="M215:T215"/>
    <mergeCell ref="A225:G225"/>
    <mergeCell ref="A226:B226"/>
    <mergeCell ref="D226:F226"/>
    <mergeCell ref="G226:G227"/>
    <mergeCell ref="A227:C227"/>
    <mergeCell ref="D227:E227"/>
    <mergeCell ref="AG182:AG189"/>
    <mergeCell ref="AI182:AI189"/>
    <mergeCell ref="B193:D195"/>
    <mergeCell ref="B212:C212"/>
    <mergeCell ref="M213:T213"/>
    <mergeCell ref="M214:T214"/>
    <mergeCell ref="AF174:AF181"/>
    <mergeCell ref="AG174:AG181"/>
    <mergeCell ref="AI174:AI181"/>
    <mergeCell ref="A182:A189"/>
    <mergeCell ref="B182:B189"/>
    <mergeCell ref="C182:C189"/>
    <mergeCell ref="D182:D189"/>
    <mergeCell ref="AC182:AC189"/>
    <mergeCell ref="AE182:AE189"/>
    <mergeCell ref="AF182:AF189"/>
    <mergeCell ref="A174:A181"/>
    <mergeCell ref="B174:B181"/>
    <mergeCell ref="C174:C181"/>
    <mergeCell ref="D174:D181"/>
    <mergeCell ref="AC174:AC181"/>
    <mergeCell ref="AE174:AE181"/>
    <mergeCell ref="A166:A173"/>
    <mergeCell ref="B166:B173"/>
    <mergeCell ref="C166:C173"/>
    <mergeCell ref="D166:D173"/>
    <mergeCell ref="AC166:AC173"/>
    <mergeCell ref="AE166:AE173"/>
    <mergeCell ref="AF166:AF173"/>
    <mergeCell ref="AG166:AG173"/>
    <mergeCell ref="AI166:AI173"/>
    <mergeCell ref="A158:A165"/>
    <mergeCell ref="B158:B165"/>
    <mergeCell ref="C158:C165"/>
    <mergeCell ref="D158:D165"/>
    <mergeCell ref="AC158:AC165"/>
    <mergeCell ref="AE158:AE165"/>
    <mergeCell ref="AF158:AF165"/>
    <mergeCell ref="AG158:AG165"/>
    <mergeCell ref="AI158:AI165"/>
    <mergeCell ref="AF142:AF149"/>
    <mergeCell ref="AG142:AG149"/>
    <mergeCell ref="AI142:AI149"/>
    <mergeCell ref="A150:A157"/>
    <mergeCell ref="B150:B157"/>
    <mergeCell ref="C150:C157"/>
    <mergeCell ref="D150:D157"/>
    <mergeCell ref="AC150:AC157"/>
    <mergeCell ref="AE150:AE157"/>
    <mergeCell ref="AF150:AF157"/>
    <mergeCell ref="A142:A149"/>
    <mergeCell ref="B142:B149"/>
    <mergeCell ref="C142:C149"/>
    <mergeCell ref="D142:D149"/>
    <mergeCell ref="AC142:AC149"/>
    <mergeCell ref="AE142:AE149"/>
    <mergeCell ref="AG150:AG157"/>
    <mergeCell ref="AI150:AI157"/>
    <mergeCell ref="A134:A141"/>
    <mergeCell ref="B134:B141"/>
    <mergeCell ref="C134:C141"/>
    <mergeCell ref="D134:D141"/>
    <mergeCell ref="AC134:AC141"/>
    <mergeCell ref="AE134:AE141"/>
    <mergeCell ref="AF134:AF141"/>
    <mergeCell ref="AG134:AG141"/>
    <mergeCell ref="AI134:AI141"/>
    <mergeCell ref="A126:A133"/>
    <mergeCell ref="B126:B133"/>
    <mergeCell ref="C126:C133"/>
    <mergeCell ref="D126:D133"/>
    <mergeCell ref="AC126:AC133"/>
    <mergeCell ref="AE126:AE133"/>
    <mergeCell ref="AF126:AF133"/>
    <mergeCell ref="AG126:AG133"/>
    <mergeCell ref="AI126:AI133"/>
    <mergeCell ref="AF110:AF117"/>
    <mergeCell ref="AG110:AG117"/>
    <mergeCell ref="AI110:AI117"/>
    <mergeCell ref="A118:A125"/>
    <mergeCell ref="B118:B125"/>
    <mergeCell ref="C118:C125"/>
    <mergeCell ref="D118:D125"/>
    <mergeCell ref="AC118:AC125"/>
    <mergeCell ref="AE118:AE125"/>
    <mergeCell ref="AF118:AF125"/>
    <mergeCell ref="A110:A117"/>
    <mergeCell ref="B110:B117"/>
    <mergeCell ref="C110:C117"/>
    <mergeCell ref="D110:D117"/>
    <mergeCell ref="AC110:AC117"/>
    <mergeCell ref="AE110:AE117"/>
    <mergeCell ref="AG118:AG125"/>
    <mergeCell ref="AI118:AI125"/>
    <mergeCell ref="A102:A109"/>
    <mergeCell ref="B102:B109"/>
    <mergeCell ref="C102:C109"/>
    <mergeCell ref="D102:D109"/>
    <mergeCell ref="AC102:AC109"/>
    <mergeCell ref="AE102:AE109"/>
    <mergeCell ref="AF102:AF109"/>
    <mergeCell ref="AG102:AG109"/>
    <mergeCell ref="AI102:AI109"/>
    <mergeCell ref="A94:A101"/>
    <mergeCell ref="B94:B101"/>
    <mergeCell ref="C94:C101"/>
    <mergeCell ref="D94:D101"/>
    <mergeCell ref="AC94:AC101"/>
    <mergeCell ref="AE94:AE101"/>
    <mergeCell ref="AF94:AF101"/>
    <mergeCell ref="AG94:AG101"/>
    <mergeCell ref="AI94:AI101"/>
    <mergeCell ref="AF78:AF85"/>
    <mergeCell ref="AG78:AG85"/>
    <mergeCell ref="AI78:AI85"/>
    <mergeCell ref="A86:A93"/>
    <mergeCell ref="B86:B93"/>
    <mergeCell ref="C86:C93"/>
    <mergeCell ref="D86:D93"/>
    <mergeCell ref="AC86:AC93"/>
    <mergeCell ref="AE86:AE93"/>
    <mergeCell ref="AF86:AF93"/>
    <mergeCell ref="A78:A85"/>
    <mergeCell ref="B78:B85"/>
    <mergeCell ref="C78:C85"/>
    <mergeCell ref="D78:D85"/>
    <mergeCell ref="AC78:AC85"/>
    <mergeCell ref="AE78:AE85"/>
    <mergeCell ref="AG86:AG93"/>
    <mergeCell ref="AI86:AI93"/>
    <mergeCell ref="A70:A77"/>
    <mergeCell ref="B70:B77"/>
    <mergeCell ref="C70:C77"/>
    <mergeCell ref="D70:D77"/>
    <mergeCell ref="AC70:AC77"/>
    <mergeCell ref="AE70:AE77"/>
    <mergeCell ref="AF70:AF77"/>
    <mergeCell ref="AG70:AG77"/>
    <mergeCell ref="AI70:AI77"/>
    <mergeCell ref="A62:A69"/>
    <mergeCell ref="B62:B69"/>
    <mergeCell ref="C62:C69"/>
    <mergeCell ref="D62:D69"/>
    <mergeCell ref="AC62:AC69"/>
    <mergeCell ref="AE62:AE69"/>
    <mergeCell ref="AF62:AF69"/>
    <mergeCell ref="AG62:AG69"/>
    <mergeCell ref="AI62:AI69"/>
    <mergeCell ref="AF46:AF53"/>
    <mergeCell ref="AG46:AG53"/>
    <mergeCell ref="AI46:AI53"/>
    <mergeCell ref="A54:A61"/>
    <mergeCell ref="B54:B61"/>
    <mergeCell ref="C54:C61"/>
    <mergeCell ref="D54:D61"/>
    <mergeCell ref="AC54:AC61"/>
    <mergeCell ref="AE54:AE61"/>
    <mergeCell ref="AF54:AF61"/>
    <mergeCell ref="A46:A53"/>
    <mergeCell ref="B46:B53"/>
    <mergeCell ref="C46:C53"/>
    <mergeCell ref="D46:D53"/>
    <mergeCell ref="AC46:AC53"/>
    <mergeCell ref="AE46:AE53"/>
    <mergeCell ref="AG54:AG61"/>
    <mergeCell ref="AI54:AI61"/>
    <mergeCell ref="A38:A45"/>
    <mergeCell ref="B38:B45"/>
    <mergeCell ref="C38:C45"/>
    <mergeCell ref="D38:D45"/>
    <mergeCell ref="AC38:AC45"/>
    <mergeCell ref="AE38:AE45"/>
    <mergeCell ref="AF38:AF45"/>
    <mergeCell ref="AG38:AG45"/>
    <mergeCell ref="AI38:AI45"/>
    <mergeCell ref="A30:A37"/>
    <mergeCell ref="B30:B37"/>
    <mergeCell ref="C30:C37"/>
    <mergeCell ref="D30:D37"/>
    <mergeCell ref="AC30:AC37"/>
    <mergeCell ref="AE30:AE37"/>
    <mergeCell ref="AF30:AF37"/>
    <mergeCell ref="AG30:AG37"/>
    <mergeCell ref="AI30:AI37"/>
    <mergeCell ref="A22:A29"/>
    <mergeCell ref="B22:B29"/>
    <mergeCell ref="C22:C29"/>
    <mergeCell ref="D22:D29"/>
    <mergeCell ref="AC22:AC29"/>
    <mergeCell ref="AE22:AE29"/>
    <mergeCell ref="AF22:AF29"/>
    <mergeCell ref="AG22:AG29"/>
    <mergeCell ref="AI22:AI29"/>
    <mergeCell ref="A14:A21"/>
    <mergeCell ref="B14:B21"/>
    <mergeCell ref="C14:C21"/>
    <mergeCell ref="D14:D21"/>
    <mergeCell ref="AC14:AC21"/>
    <mergeCell ref="AE14:AE21"/>
    <mergeCell ref="AF14:AF21"/>
    <mergeCell ref="AG14:AG21"/>
    <mergeCell ref="AI14:AI21"/>
    <mergeCell ref="I5:AB5"/>
    <mergeCell ref="A6:A13"/>
    <mergeCell ref="B6:B13"/>
    <mergeCell ref="C6:C13"/>
    <mergeCell ref="D6:D13"/>
    <mergeCell ref="AC6:AC13"/>
    <mergeCell ref="AG1:AG4"/>
    <mergeCell ref="AH1:AH4"/>
    <mergeCell ref="AI1:AI4"/>
    <mergeCell ref="F2:H2"/>
    <mergeCell ref="F3:H3"/>
    <mergeCell ref="I4:AB4"/>
    <mergeCell ref="A1:E2"/>
    <mergeCell ref="F1:H1"/>
    <mergeCell ref="AC1:AC4"/>
    <mergeCell ref="AD1:AD3"/>
    <mergeCell ref="AE1:AE4"/>
    <mergeCell ref="AF1:AF4"/>
    <mergeCell ref="AE6:AE13"/>
    <mergeCell ref="AF6:AF13"/>
    <mergeCell ref="AG6:AG13"/>
    <mergeCell ref="AI6:AI13"/>
  </mergeCells>
  <dataValidations count="3">
    <dataValidation type="list" allowBlank="1" showInputMessage="1" showErrorMessage="1" sqref="G6:G189">
      <formula1>$G$217:$G$222</formula1>
    </dataValidation>
    <dataValidation type="list" allowBlank="1" showInputMessage="1" showErrorMessage="1" sqref="G6:G189">
      <formula1>$G$217:$G$222</formula1>
    </dataValidation>
    <dataValidation type="list" allowBlank="1" showInputMessage="1" showErrorMessage="1" sqref="C198:C209 C6:C189">
      <formula1>$D$217:$D$219</formula1>
    </dataValidation>
  </dataValidations>
  <pageMargins left="0.23622047244094491" right="0.23622047244094491" top="0" bottom="0" header="0.31496062992125984" footer="0.31496062992125984"/>
  <pageSetup paperSize="8" scale="43" orientation="landscape" r:id="rId1"/>
  <rowBreaks count="1" manualBreakCount="1">
    <brk id="101" max="3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opLeftCell="A7" workbookViewId="0">
      <selection activeCell="G11" sqref="G11"/>
    </sheetView>
  </sheetViews>
  <sheetFormatPr defaultColWidth="9.140625" defaultRowHeight="15"/>
  <cols>
    <col min="1" max="1" width="9.140625" style="76"/>
    <col min="2" max="2" width="11" style="75" customWidth="1"/>
    <col min="3" max="3" width="31.85546875" style="74" customWidth="1"/>
    <col min="4" max="4" width="17.140625" style="74" customWidth="1"/>
    <col min="5" max="5" width="14.140625" style="74" customWidth="1"/>
    <col min="6" max="6" width="50.140625" style="73" customWidth="1"/>
    <col min="7" max="7" width="22.7109375" style="72" customWidth="1"/>
    <col min="8" max="8" width="27.140625" style="72" customWidth="1"/>
    <col min="9" max="9" width="28.28515625" style="72" customWidth="1"/>
    <col min="10" max="16384" width="9.140625" style="72"/>
  </cols>
  <sheetData>
    <row r="1" spans="1:12" ht="22.5" customHeight="1">
      <c r="A1" s="541" t="s">
        <v>720</v>
      </c>
      <c r="B1" s="542"/>
      <c r="C1" s="543" t="str">
        <f>alapadatok!C4</f>
        <v>Zamárdi Fekete István Általános Iskola és Alapfokú Művészeti Iskola</v>
      </c>
      <c r="D1" s="543"/>
      <c r="E1" s="543"/>
      <c r="F1" s="543"/>
      <c r="G1" s="543"/>
      <c r="H1" s="543"/>
      <c r="I1" s="543"/>
    </row>
    <row r="2" spans="1:12" ht="52.5">
      <c r="A2" s="93" t="s">
        <v>1</v>
      </c>
      <c r="B2" s="94" t="s">
        <v>719</v>
      </c>
      <c r="C2" s="93" t="s">
        <v>718</v>
      </c>
      <c r="D2" s="93" t="s">
        <v>717</v>
      </c>
      <c r="E2" s="94" t="s">
        <v>716</v>
      </c>
      <c r="F2" s="94" t="s">
        <v>715</v>
      </c>
      <c r="G2" s="94" t="s">
        <v>714</v>
      </c>
      <c r="H2" s="94" t="s">
        <v>713</v>
      </c>
      <c r="I2" s="94" t="s">
        <v>712</v>
      </c>
    </row>
    <row r="3" spans="1:12" ht="60">
      <c r="A3" s="81" t="s">
        <v>11</v>
      </c>
      <c r="B3" s="302" t="s">
        <v>11</v>
      </c>
      <c r="C3" s="300" t="s">
        <v>988</v>
      </c>
      <c r="D3" s="300" t="s">
        <v>989</v>
      </c>
      <c r="E3" s="79"/>
      <c r="F3" s="301" t="s">
        <v>990</v>
      </c>
      <c r="G3" s="77" t="s">
        <v>710</v>
      </c>
      <c r="H3" s="77"/>
      <c r="I3" s="77"/>
    </row>
    <row r="4" spans="1:12" ht="60">
      <c r="A4" s="81" t="s">
        <v>12</v>
      </c>
      <c r="B4" s="303" t="s">
        <v>15</v>
      </c>
      <c r="C4" s="300" t="s">
        <v>991</v>
      </c>
      <c r="D4" s="300" t="s">
        <v>992</v>
      </c>
      <c r="E4" s="79"/>
      <c r="F4" s="301" t="s">
        <v>990</v>
      </c>
      <c r="G4" s="304" t="s">
        <v>710</v>
      </c>
      <c r="H4" s="77"/>
      <c r="I4" s="77"/>
    </row>
    <row r="5" spans="1:12" ht="75">
      <c r="A5" s="81" t="s">
        <v>13</v>
      </c>
      <c r="B5" s="303" t="s">
        <v>13</v>
      </c>
      <c r="C5" s="300" t="s">
        <v>993</v>
      </c>
      <c r="D5" s="300" t="s">
        <v>994</v>
      </c>
      <c r="E5" s="79"/>
      <c r="F5" s="301" t="s">
        <v>995</v>
      </c>
      <c r="G5" s="304" t="s">
        <v>710</v>
      </c>
      <c r="H5" s="77"/>
      <c r="I5" s="77"/>
    </row>
    <row r="6" spans="1:12" ht="75">
      <c r="A6" s="81" t="s">
        <v>14</v>
      </c>
      <c r="B6" s="303" t="s">
        <v>17</v>
      </c>
      <c r="C6" s="300" t="s">
        <v>996</v>
      </c>
      <c r="D6" s="300" t="s">
        <v>997</v>
      </c>
      <c r="E6" s="79"/>
      <c r="F6" s="301" t="s">
        <v>995</v>
      </c>
      <c r="G6" s="304" t="s">
        <v>710</v>
      </c>
      <c r="H6" s="77"/>
      <c r="I6" s="77"/>
      <c r="L6" s="72" t="s">
        <v>711</v>
      </c>
    </row>
    <row r="7" spans="1:12" ht="60">
      <c r="A7" s="81" t="s">
        <v>15</v>
      </c>
      <c r="B7" s="303" t="s">
        <v>18</v>
      </c>
      <c r="C7" s="300" t="s">
        <v>998</v>
      </c>
      <c r="D7" s="300" t="s">
        <v>999</v>
      </c>
      <c r="E7" s="79"/>
      <c r="F7" s="301" t="s">
        <v>990</v>
      </c>
      <c r="G7" s="304" t="s">
        <v>710</v>
      </c>
      <c r="H7" s="77"/>
      <c r="I7" s="77"/>
      <c r="L7" s="72" t="s">
        <v>710</v>
      </c>
    </row>
    <row r="8" spans="1:12" ht="60">
      <c r="A8" s="81" t="s">
        <v>16</v>
      </c>
      <c r="B8" s="303" t="s">
        <v>17</v>
      </c>
      <c r="C8" s="300" t="s">
        <v>1000</v>
      </c>
      <c r="D8" s="300" t="s">
        <v>1001</v>
      </c>
      <c r="E8" s="79"/>
      <c r="F8" s="301" t="s">
        <v>990</v>
      </c>
      <c r="G8" s="304" t="s">
        <v>710</v>
      </c>
      <c r="H8" s="77"/>
      <c r="I8" s="77"/>
    </row>
    <row r="9" spans="1:12">
      <c r="A9" s="81" t="s">
        <v>17</v>
      </c>
      <c r="B9" s="303" t="s">
        <v>13</v>
      </c>
      <c r="C9" s="300" t="s">
        <v>1002</v>
      </c>
      <c r="D9" s="300" t="s">
        <v>1003</v>
      </c>
      <c r="E9" s="79"/>
      <c r="F9" s="78"/>
      <c r="G9" s="77"/>
      <c r="H9" s="77"/>
      <c r="I9" s="77"/>
    </row>
    <row r="10" spans="1:12" ht="60">
      <c r="A10" s="81" t="s">
        <v>18</v>
      </c>
      <c r="B10" s="303" t="s">
        <v>14</v>
      </c>
      <c r="C10" s="300" t="s">
        <v>1004</v>
      </c>
      <c r="D10" s="300" t="s">
        <v>1001</v>
      </c>
      <c r="E10" s="79"/>
      <c r="F10" s="301" t="s">
        <v>990</v>
      </c>
      <c r="G10" s="304" t="s">
        <v>710</v>
      </c>
      <c r="H10" s="77"/>
      <c r="I10" s="77"/>
    </row>
    <row r="11" spans="1:12">
      <c r="A11" s="81" t="s">
        <v>86</v>
      </c>
      <c r="B11" s="80"/>
      <c r="C11" s="79"/>
      <c r="D11" s="79"/>
      <c r="E11" s="79"/>
      <c r="F11" s="78"/>
      <c r="G11" s="77"/>
      <c r="H11" s="77"/>
      <c r="I11" s="77"/>
    </row>
    <row r="12" spans="1:12">
      <c r="A12" s="81" t="s">
        <v>92</v>
      </c>
      <c r="B12" s="80"/>
      <c r="C12" s="79"/>
      <c r="D12" s="79"/>
      <c r="E12" s="79"/>
      <c r="F12" s="78"/>
      <c r="G12" s="77"/>
      <c r="H12" s="77"/>
      <c r="I12" s="77"/>
    </row>
    <row r="13" spans="1:12">
      <c r="A13" s="81" t="s">
        <v>95</v>
      </c>
      <c r="B13" s="80"/>
      <c r="C13" s="79"/>
      <c r="D13" s="79"/>
      <c r="E13" s="79"/>
      <c r="F13" s="78"/>
      <c r="G13" s="77"/>
      <c r="H13" s="77"/>
      <c r="I13" s="77"/>
    </row>
    <row r="14" spans="1:12">
      <c r="A14" s="81" t="s">
        <v>98</v>
      </c>
      <c r="B14" s="80"/>
      <c r="C14" s="79"/>
      <c r="D14" s="79"/>
      <c r="E14" s="79"/>
      <c r="F14" s="78"/>
      <c r="G14" s="77"/>
      <c r="H14" s="77"/>
      <c r="I14" s="77"/>
    </row>
    <row r="15" spans="1:12">
      <c r="A15" s="81" t="s">
        <v>102</v>
      </c>
      <c r="B15" s="80"/>
      <c r="C15" s="79"/>
      <c r="D15" s="79"/>
      <c r="E15" s="82"/>
      <c r="F15" s="78"/>
      <c r="G15" s="77"/>
      <c r="H15" s="77"/>
      <c r="I15" s="77"/>
    </row>
    <row r="16" spans="1:12">
      <c r="A16" s="81" t="s">
        <v>105</v>
      </c>
      <c r="B16" s="80"/>
      <c r="C16" s="79"/>
      <c r="D16" s="79"/>
      <c r="E16" s="82"/>
      <c r="F16" s="78"/>
      <c r="G16" s="77"/>
      <c r="H16" s="77"/>
      <c r="I16" s="77"/>
    </row>
    <row r="17" spans="1:9">
      <c r="A17" s="81" t="s">
        <v>112</v>
      </c>
      <c r="B17" s="80"/>
      <c r="C17" s="79"/>
      <c r="D17" s="79"/>
      <c r="E17" s="82"/>
      <c r="F17" s="78"/>
      <c r="G17" s="77"/>
      <c r="H17" s="77"/>
      <c r="I17" s="77"/>
    </row>
    <row r="18" spans="1:9">
      <c r="A18" s="81" t="s">
        <v>118</v>
      </c>
      <c r="B18" s="80"/>
      <c r="C18" s="79"/>
      <c r="D18" s="79"/>
      <c r="E18" s="79"/>
      <c r="F18" s="78"/>
      <c r="G18" s="77"/>
      <c r="H18" s="77"/>
      <c r="I18" s="77"/>
    </row>
    <row r="19" spans="1:9">
      <c r="A19" s="81" t="s">
        <v>124</v>
      </c>
      <c r="B19" s="80"/>
      <c r="C19" s="79"/>
      <c r="D19" s="79"/>
      <c r="E19" s="79"/>
      <c r="F19" s="78"/>
      <c r="G19" s="77"/>
      <c r="H19" s="77"/>
      <c r="I19" s="77"/>
    </row>
    <row r="20" spans="1:9">
      <c r="A20" s="81" t="s">
        <v>131</v>
      </c>
      <c r="B20" s="80"/>
      <c r="C20" s="79"/>
      <c r="D20" s="79"/>
      <c r="E20" s="79"/>
      <c r="F20" s="78"/>
      <c r="G20" s="77"/>
      <c r="H20" s="77"/>
      <c r="I20" s="77"/>
    </row>
    <row r="21" spans="1:9">
      <c r="A21" s="81" t="s">
        <v>138</v>
      </c>
      <c r="B21" s="80"/>
      <c r="C21" s="79"/>
      <c r="D21" s="79"/>
      <c r="E21" s="79"/>
      <c r="F21" s="78"/>
      <c r="G21" s="77"/>
      <c r="H21" s="77"/>
      <c r="I21" s="77"/>
    </row>
    <row r="22" spans="1:9">
      <c r="A22" s="81" t="s">
        <v>147</v>
      </c>
      <c r="B22" s="80"/>
      <c r="C22" s="79"/>
      <c r="D22" s="79"/>
      <c r="E22" s="79"/>
      <c r="F22" s="78"/>
      <c r="G22" s="77"/>
      <c r="H22" s="77"/>
      <c r="I22" s="77"/>
    </row>
    <row r="23" spans="1:9">
      <c r="A23" s="81" t="s">
        <v>153</v>
      </c>
      <c r="B23" s="80"/>
      <c r="C23" s="79"/>
      <c r="D23" s="79"/>
      <c r="E23" s="79"/>
      <c r="F23" s="78"/>
      <c r="G23" s="77"/>
      <c r="H23" s="77"/>
      <c r="I23" s="77"/>
    </row>
    <row r="24" spans="1:9">
      <c r="A24" s="81" t="s">
        <v>158</v>
      </c>
      <c r="B24" s="80"/>
      <c r="C24" s="79"/>
      <c r="D24" s="79"/>
      <c r="E24" s="79"/>
      <c r="F24" s="78"/>
      <c r="G24" s="77"/>
      <c r="H24" s="77"/>
      <c r="I24" s="77"/>
    </row>
    <row r="25" spans="1:9">
      <c r="A25" s="81" t="s">
        <v>162</v>
      </c>
      <c r="B25" s="80"/>
      <c r="C25" s="79"/>
      <c r="D25" s="79"/>
      <c r="E25" s="79"/>
      <c r="F25" s="78"/>
      <c r="G25" s="77"/>
      <c r="H25" s="77"/>
      <c r="I25" s="77"/>
    </row>
    <row r="26" spans="1:9">
      <c r="A26" s="81" t="s">
        <v>168</v>
      </c>
      <c r="B26" s="80"/>
      <c r="C26" s="79"/>
      <c r="D26" s="79"/>
      <c r="E26" s="79"/>
      <c r="F26" s="78"/>
      <c r="G26" s="77"/>
      <c r="H26" s="77"/>
      <c r="I26" s="77"/>
    </row>
    <row r="27" spans="1:9">
      <c r="A27" s="81" t="s">
        <v>173</v>
      </c>
      <c r="B27" s="80"/>
      <c r="C27" s="79"/>
      <c r="D27" s="79"/>
      <c r="E27" s="79"/>
      <c r="F27" s="78"/>
      <c r="G27" s="77"/>
      <c r="H27" s="77"/>
      <c r="I27" s="77"/>
    </row>
    <row r="28" spans="1:9">
      <c r="A28" s="81" t="s">
        <v>180</v>
      </c>
      <c r="B28" s="80"/>
      <c r="C28" s="79"/>
      <c r="D28" s="79"/>
      <c r="E28" s="79"/>
      <c r="F28" s="78"/>
      <c r="G28" s="77"/>
      <c r="H28" s="77"/>
      <c r="I28" s="77"/>
    </row>
    <row r="29" spans="1:9">
      <c r="A29" s="81" t="s">
        <v>187</v>
      </c>
      <c r="B29" s="80"/>
      <c r="C29" s="79"/>
      <c r="D29" s="79"/>
      <c r="E29" s="79"/>
      <c r="F29" s="78"/>
      <c r="G29" s="77"/>
      <c r="H29" s="77"/>
      <c r="I29" s="77"/>
    </row>
    <row r="30" spans="1:9">
      <c r="A30" s="81" t="s">
        <v>193</v>
      </c>
      <c r="B30" s="80"/>
      <c r="C30" s="79"/>
      <c r="D30" s="79"/>
      <c r="E30" s="79"/>
      <c r="F30" s="78"/>
      <c r="G30" s="77"/>
      <c r="H30" s="77"/>
      <c r="I30" s="77"/>
    </row>
    <row r="31" spans="1:9">
      <c r="A31" s="81" t="s">
        <v>198</v>
      </c>
      <c r="B31" s="80"/>
      <c r="C31" s="79"/>
      <c r="D31" s="79"/>
      <c r="E31" s="79"/>
      <c r="F31" s="78"/>
      <c r="G31" s="77"/>
      <c r="H31" s="77"/>
      <c r="I31" s="77"/>
    </row>
    <row r="32" spans="1:9">
      <c r="A32" s="81" t="s">
        <v>205</v>
      </c>
      <c r="B32" s="80"/>
      <c r="C32" s="79"/>
      <c r="D32" s="79"/>
      <c r="E32" s="79"/>
      <c r="F32" s="78"/>
      <c r="G32" s="77"/>
      <c r="H32" s="77"/>
      <c r="I32" s="77"/>
    </row>
    <row r="33" spans="1:9">
      <c r="A33" s="81" t="s">
        <v>212</v>
      </c>
      <c r="B33" s="80"/>
      <c r="C33" s="79"/>
      <c r="D33" s="79"/>
      <c r="E33" s="79"/>
      <c r="F33" s="78"/>
      <c r="G33" s="77"/>
      <c r="H33" s="77"/>
      <c r="I33" s="77"/>
    </row>
    <row r="34" spans="1:9">
      <c r="A34" s="81" t="s">
        <v>218</v>
      </c>
      <c r="B34" s="80"/>
      <c r="C34" s="79"/>
      <c r="D34" s="79"/>
      <c r="E34" s="79"/>
      <c r="F34" s="78"/>
      <c r="G34" s="77"/>
      <c r="H34" s="77"/>
      <c r="I34" s="77"/>
    </row>
    <row r="35" spans="1:9">
      <c r="A35" s="81" t="s">
        <v>224</v>
      </c>
      <c r="B35" s="80"/>
      <c r="C35" s="79"/>
      <c r="D35" s="79"/>
      <c r="E35" s="79"/>
      <c r="F35" s="78"/>
      <c r="G35" s="77"/>
      <c r="H35" s="77"/>
      <c r="I35" s="77"/>
    </row>
    <row r="36" spans="1:9">
      <c r="A36" s="81" t="s">
        <v>230</v>
      </c>
      <c r="B36" s="80"/>
      <c r="C36" s="79"/>
      <c r="D36" s="79"/>
      <c r="E36" s="79"/>
      <c r="F36" s="78"/>
      <c r="G36" s="77"/>
      <c r="H36" s="77"/>
      <c r="I36" s="77"/>
    </row>
    <row r="37" spans="1:9">
      <c r="A37" s="81" t="s">
        <v>235</v>
      </c>
      <c r="B37" s="80"/>
      <c r="C37" s="79"/>
      <c r="D37" s="79"/>
      <c r="E37" s="79"/>
      <c r="F37" s="78"/>
      <c r="G37" s="77"/>
      <c r="H37" s="77"/>
      <c r="I37" s="77"/>
    </row>
    <row r="38" spans="1:9">
      <c r="A38" s="81" t="s">
        <v>240</v>
      </c>
      <c r="B38" s="80"/>
      <c r="C38" s="79"/>
      <c r="D38" s="79"/>
      <c r="E38" s="79"/>
      <c r="F38" s="78"/>
      <c r="G38" s="77"/>
      <c r="H38" s="77"/>
      <c r="I38" s="77"/>
    </row>
    <row r="39" spans="1:9">
      <c r="A39" s="81" t="s">
        <v>242</v>
      </c>
      <c r="B39" s="80"/>
      <c r="C39" s="79"/>
      <c r="D39" s="79"/>
      <c r="E39" s="79"/>
      <c r="F39" s="78"/>
      <c r="G39" s="77"/>
      <c r="H39" s="77"/>
      <c r="I39" s="77"/>
    </row>
    <row r="40" spans="1:9">
      <c r="A40" s="81" t="s">
        <v>249</v>
      </c>
      <c r="B40" s="80"/>
      <c r="C40" s="79"/>
      <c r="D40" s="79"/>
      <c r="E40" s="79"/>
      <c r="F40" s="78"/>
      <c r="G40" s="77"/>
      <c r="H40" s="77"/>
      <c r="I40" s="77"/>
    </row>
    <row r="41" spans="1:9">
      <c r="A41" s="81" t="s">
        <v>256</v>
      </c>
      <c r="B41" s="80"/>
      <c r="C41" s="79"/>
      <c r="D41" s="79"/>
      <c r="E41" s="79"/>
      <c r="F41" s="78"/>
      <c r="G41" s="77"/>
      <c r="H41" s="77"/>
      <c r="I41" s="77"/>
    </row>
    <row r="42" spans="1:9">
      <c r="A42" s="81" t="s">
        <v>263</v>
      </c>
      <c r="B42" s="80"/>
      <c r="C42" s="79"/>
      <c r="D42" s="79"/>
      <c r="E42" s="79"/>
      <c r="F42" s="78"/>
      <c r="G42" s="77"/>
      <c r="H42" s="77"/>
      <c r="I42" s="77"/>
    </row>
    <row r="43" spans="1:9">
      <c r="A43" s="81" t="s">
        <v>269</v>
      </c>
      <c r="B43" s="80"/>
      <c r="C43" s="79"/>
      <c r="D43" s="79"/>
      <c r="E43" s="79"/>
      <c r="F43" s="78"/>
      <c r="G43" s="77"/>
      <c r="H43" s="77"/>
      <c r="I43" s="77"/>
    </row>
    <row r="44" spans="1:9">
      <c r="A44" s="81" t="s">
        <v>276</v>
      </c>
      <c r="B44" s="80"/>
      <c r="C44" s="79"/>
      <c r="D44" s="79"/>
      <c r="E44" s="79"/>
      <c r="F44" s="78"/>
      <c r="G44" s="77"/>
      <c r="H44" s="77"/>
      <c r="I44" s="77"/>
    </row>
    <row r="45" spans="1:9">
      <c r="A45" s="81"/>
      <c r="B45" s="80"/>
      <c r="C45" s="79"/>
      <c r="D45" s="79"/>
      <c r="E45" s="79"/>
      <c r="F45" s="78"/>
      <c r="G45" s="77"/>
      <c r="H45" s="77"/>
      <c r="I45" s="77"/>
    </row>
    <row r="46" spans="1:9">
      <c r="A46" s="81"/>
      <c r="B46" s="80"/>
      <c r="C46" s="79"/>
      <c r="D46" s="79"/>
      <c r="E46" s="79"/>
      <c r="F46" s="78"/>
      <c r="G46" s="77"/>
      <c r="H46" s="77"/>
      <c r="I46" s="77"/>
    </row>
    <row r="47" spans="1:9">
      <c r="A47" s="81"/>
      <c r="B47" s="80"/>
      <c r="C47" s="79"/>
      <c r="D47" s="79"/>
      <c r="E47" s="79"/>
      <c r="F47" s="78"/>
      <c r="G47" s="77"/>
      <c r="H47" s="77"/>
      <c r="I47" s="77"/>
    </row>
    <row r="48" spans="1:9">
      <c r="A48" s="81"/>
      <c r="B48" s="80"/>
      <c r="C48" s="79"/>
      <c r="D48" s="79"/>
      <c r="E48" s="79"/>
      <c r="F48" s="78"/>
      <c r="G48" s="77"/>
      <c r="H48" s="77"/>
      <c r="I48" s="77"/>
    </row>
    <row r="49" spans="1:9">
      <c r="A49" s="81"/>
      <c r="B49" s="80"/>
      <c r="C49" s="79"/>
      <c r="D49" s="79"/>
      <c r="E49" s="79"/>
      <c r="F49" s="78"/>
      <c r="G49" s="77"/>
      <c r="H49" s="77"/>
      <c r="I49" s="77"/>
    </row>
    <row r="50" spans="1:9">
      <c r="A50" s="81"/>
      <c r="B50" s="80"/>
      <c r="C50" s="79"/>
      <c r="D50" s="79"/>
      <c r="E50" s="79"/>
      <c r="F50" s="78"/>
      <c r="G50" s="77"/>
      <c r="H50" s="77"/>
      <c r="I50" s="77"/>
    </row>
    <row r="51" spans="1:9">
      <c r="A51" s="81"/>
      <c r="B51" s="80"/>
      <c r="C51" s="79"/>
      <c r="D51" s="79"/>
      <c r="E51" s="79"/>
      <c r="F51" s="78"/>
      <c r="G51" s="77"/>
      <c r="H51" s="77"/>
      <c r="I51" s="77"/>
    </row>
    <row r="52" spans="1:9">
      <c r="A52" s="81"/>
      <c r="B52" s="80"/>
      <c r="C52" s="79"/>
      <c r="D52" s="79"/>
      <c r="E52" s="79"/>
      <c r="F52" s="78"/>
      <c r="G52" s="77"/>
      <c r="H52" s="77"/>
      <c r="I52" s="77"/>
    </row>
    <row r="53" spans="1:9">
      <c r="A53" s="81"/>
      <c r="B53" s="80"/>
      <c r="C53" s="79"/>
      <c r="D53" s="79"/>
      <c r="E53" s="79"/>
      <c r="F53" s="78"/>
      <c r="G53" s="77"/>
      <c r="H53" s="77"/>
      <c r="I53" s="77"/>
    </row>
    <row r="54" spans="1:9">
      <c r="A54" s="81"/>
      <c r="B54" s="80"/>
      <c r="C54" s="79"/>
      <c r="D54" s="79"/>
      <c r="E54" s="79"/>
      <c r="F54" s="78"/>
      <c r="G54" s="77"/>
      <c r="H54" s="77"/>
      <c r="I54" s="77"/>
    </row>
    <row r="55" spans="1:9">
      <c r="A55" s="81"/>
      <c r="B55" s="80"/>
      <c r="C55" s="79"/>
      <c r="D55" s="79"/>
      <c r="E55" s="79"/>
      <c r="F55" s="78"/>
      <c r="G55" s="77"/>
      <c r="H55" s="77"/>
      <c r="I55" s="77"/>
    </row>
    <row r="56" spans="1:9">
      <c r="A56" s="81"/>
      <c r="B56" s="80"/>
      <c r="C56" s="79"/>
      <c r="D56" s="79"/>
      <c r="E56" s="79"/>
      <c r="F56" s="78"/>
      <c r="G56" s="77"/>
      <c r="H56" s="77"/>
      <c r="I56" s="77"/>
    </row>
    <row r="57" spans="1:9">
      <c r="A57" s="81"/>
      <c r="B57" s="80"/>
      <c r="C57" s="79"/>
      <c r="D57" s="79"/>
      <c r="E57" s="79"/>
      <c r="F57" s="78"/>
      <c r="G57" s="77"/>
      <c r="H57" s="77"/>
      <c r="I57" s="77"/>
    </row>
    <row r="58" spans="1:9">
      <c r="A58" s="81"/>
      <c r="B58" s="80"/>
      <c r="C58" s="79"/>
      <c r="D58" s="79"/>
      <c r="E58" s="79"/>
      <c r="F58" s="78"/>
      <c r="G58" s="77"/>
      <c r="H58" s="77"/>
      <c r="I58" s="77"/>
    </row>
    <row r="59" spans="1:9">
      <c r="A59" s="81"/>
      <c r="B59" s="80"/>
      <c r="C59" s="79"/>
      <c r="D59" s="79"/>
      <c r="E59" s="79"/>
      <c r="F59" s="78"/>
      <c r="G59" s="77"/>
      <c r="H59" s="77"/>
      <c r="I59" s="77"/>
    </row>
    <row r="60" spans="1:9">
      <c r="A60" s="81"/>
      <c r="B60" s="80"/>
      <c r="C60" s="79"/>
      <c r="D60" s="79"/>
      <c r="E60" s="79"/>
      <c r="F60" s="78"/>
      <c r="G60" s="77"/>
      <c r="H60" s="77"/>
      <c r="I60" s="77"/>
    </row>
    <row r="61" spans="1:9">
      <c r="A61" s="81"/>
      <c r="B61" s="80"/>
      <c r="C61" s="79"/>
      <c r="D61" s="79"/>
      <c r="E61" s="79"/>
      <c r="F61" s="78"/>
      <c r="G61" s="77"/>
      <c r="H61" s="77"/>
      <c r="I61" s="77"/>
    </row>
    <row r="62" spans="1:9">
      <c r="A62" s="81"/>
      <c r="B62" s="80"/>
      <c r="C62" s="79"/>
      <c r="D62" s="79"/>
      <c r="E62" s="79"/>
      <c r="F62" s="78"/>
      <c r="G62" s="77"/>
      <c r="H62" s="77"/>
      <c r="I62" s="77"/>
    </row>
    <row r="63" spans="1:9">
      <c r="A63" s="81"/>
      <c r="B63" s="80"/>
      <c r="C63" s="79"/>
      <c r="D63" s="79"/>
      <c r="E63" s="79"/>
      <c r="F63" s="78"/>
      <c r="G63" s="77"/>
      <c r="H63" s="77"/>
      <c r="I63" s="77"/>
    </row>
    <row r="64" spans="1:9">
      <c r="A64" s="81"/>
      <c r="B64" s="80"/>
      <c r="C64" s="79"/>
      <c r="D64" s="83"/>
      <c r="E64" s="83"/>
      <c r="F64" s="84"/>
      <c r="G64" s="85"/>
      <c r="H64" s="85"/>
      <c r="I64" s="85"/>
    </row>
    <row r="65" spans="1:9">
      <c r="A65" s="81"/>
      <c r="B65" s="80"/>
      <c r="C65" s="89"/>
      <c r="D65" s="90"/>
      <c r="E65" s="90"/>
      <c r="F65" s="91"/>
      <c r="G65" s="92"/>
      <c r="H65" s="92"/>
      <c r="I65" s="92"/>
    </row>
    <row r="66" spans="1:9">
      <c r="D66" s="86"/>
      <c r="E66" s="86"/>
      <c r="F66" s="87"/>
      <c r="G66" s="88"/>
      <c r="H66" s="88"/>
      <c r="I66" s="88"/>
    </row>
    <row r="67" spans="1:9">
      <c r="D67" s="86"/>
      <c r="E67" s="86"/>
      <c r="F67" s="87"/>
      <c r="G67" s="88"/>
      <c r="H67" s="88"/>
      <c r="I67" s="88"/>
    </row>
    <row r="68" spans="1:9">
      <c r="D68" s="86"/>
      <c r="E68" s="86"/>
      <c r="F68" s="87"/>
      <c r="G68" s="88"/>
      <c r="H68" s="88"/>
      <c r="I68" s="88"/>
    </row>
    <row r="69" spans="1:9">
      <c r="D69" s="86"/>
      <c r="E69" s="86"/>
      <c r="F69" s="87"/>
      <c r="G69" s="88"/>
      <c r="H69" s="88"/>
      <c r="I69" s="88"/>
    </row>
    <row r="70" spans="1:9">
      <c r="D70" s="86"/>
      <c r="E70" s="86"/>
      <c r="F70" s="87"/>
      <c r="G70" s="88"/>
      <c r="H70" s="88"/>
      <c r="I70" s="88"/>
    </row>
    <row r="71" spans="1:9">
      <c r="D71" s="86"/>
      <c r="E71" s="86"/>
      <c r="F71" s="87"/>
      <c r="G71" s="88"/>
      <c r="H71" s="88"/>
      <c r="I71" s="88"/>
    </row>
    <row r="72" spans="1:9">
      <c r="D72" s="86"/>
      <c r="E72" s="86"/>
      <c r="F72" s="87"/>
      <c r="G72" s="88"/>
      <c r="H72" s="88"/>
      <c r="I72" s="88"/>
    </row>
    <row r="73" spans="1:9">
      <c r="D73" s="86"/>
      <c r="E73" s="86"/>
      <c r="F73" s="87"/>
      <c r="G73" s="88"/>
      <c r="H73" s="88"/>
      <c r="I73" s="88"/>
    </row>
    <row r="74" spans="1:9">
      <c r="D74" s="86"/>
      <c r="E74" s="86"/>
      <c r="F74" s="87"/>
      <c r="G74" s="88"/>
      <c r="H74" s="88"/>
      <c r="I74" s="88"/>
    </row>
    <row r="75" spans="1:9">
      <c r="D75" s="86"/>
      <c r="E75" s="86"/>
      <c r="F75" s="87"/>
      <c r="G75" s="88"/>
      <c r="H75" s="88"/>
      <c r="I75" s="88"/>
    </row>
    <row r="76" spans="1:9">
      <c r="D76" s="86"/>
      <c r="E76" s="86"/>
      <c r="F76" s="87"/>
      <c r="G76" s="88"/>
      <c r="H76" s="88"/>
      <c r="I76" s="88"/>
    </row>
    <row r="77" spans="1:9">
      <c r="D77" s="86"/>
      <c r="E77" s="86"/>
      <c r="F77" s="87"/>
      <c r="G77" s="88"/>
      <c r="H77" s="88"/>
      <c r="I77" s="88"/>
    </row>
    <row r="78" spans="1:9">
      <c r="D78" s="86"/>
      <c r="E78" s="86"/>
      <c r="F78" s="87"/>
      <c r="G78" s="88"/>
      <c r="H78" s="88"/>
      <c r="I78" s="88"/>
    </row>
    <row r="79" spans="1:9">
      <c r="D79" s="86"/>
      <c r="E79" s="86"/>
      <c r="F79" s="87"/>
      <c r="G79" s="88"/>
      <c r="H79" s="88"/>
      <c r="I79" s="88"/>
    </row>
    <row r="80" spans="1:9">
      <c r="D80" s="86"/>
      <c r="E80" s="86"/>
      <c r="F80" s="87"/>
      <c r="G80" s="88"/>
      <c r="H80" s="88"/>
      <c r="I80" s="88"/>
    </row>
    <row r="81" spans="4:9">
      <c r="D81" s="86"/>
      <c r="E81" s="86"/>
      <c r="F81" s="87"/>
      <c r="G81" s="88"/>
      <c r="H81" s="88"/>
      <c r="I81" s="88"/>
    </row>
    <row r="82" spans="4:9">
      <c r="D82" s="86"/>
      <c r="E82" s="86"/>
      <c r="F82" s="87"/>
      <c r="G82" s="88"/>
      <c r="H82" s="88"/>
      <c r="I82" s="88"/>
    </row>
    <row r="83" spans="4:9">
      <c r="D83" s="86"/>
      <c r="E83" s="86"/>
      <c r="F83" s="87"/>
      <c r="G83" s="88"/>
      <c r="H83" s="88"/>
      <c r="I83" s="88"/>
    </row>
    <row r="84" spans="4:9">
      <c r="D84" s="86"/>
      <c r="E84" s="86"/>
      <c r="F84" s="87"/>
      <c r="G84" s="88"/>
      <c r="H84" s="88"/>
      <c r="I84" s="88"/>
    </row>
    <row r="85" spans="4:9">
      <c r="D85" s="86"/>
      <c r="E85" s="86"/>
      <c r="F85" s="87"/>
      <c r="G85" s="88"/>
      <c r="H85" s="88"/>
      <c r="I85" s="88"/>
    </row>
    <row r="86" spans="4:9">
      <c r="D86" s="86"/>
      <c r="E86" s="86"/>
      <c r="F86" s="87"/>
      <c r="G86" s="88"/>
      <c r="H86" s="88"/>
      <c r="I86" s="88"/>
    </row>
    <row r="87" spans="4:9">
      <c r="D87" s="86"/>
      <c r="E87" s="86"/>
      <c r="F87" s="87"/>
      <c r="G87" s="88"/>
      <c r="H87" s="88"/>
      <c r="I87" s="88"/>
    </row>
    <row r="88" spans="4:9">
      <c r="D88" s="86"/>
      <c r="E88" s="86"/>
      <c r="F88" s="87"/>
      <c r="G88" s="88"/>
      <c r="H88" s="88"/>
      <c r="I88" s="88"/>
    </row>
    <row r="89" spans="4:9">
      <c r="D89" s="86"/>
      <c r="E89" s="86"/>
      <c r="F89" s="87"/>
      <c r="G89" s="88"/>
      <c r="H89" s="88"/>
      <c r="I89" s="88"/>
    </row>
    <row r="90" spans="4:9">
      <c r="D90" s="86"/>
      <c r="E90" s="86"/>
      <c r="F90" s="87"/>
      <c r="G90" s="88"/>
      <c r="H90" s="88"/>
      <c r="I90" s="88"/>
    </row>
    <row r="91" spans="4:9">
      <c r="D91" s="86"/>
      <c r="E91" s="86"/>
      <c r="F91" s="87"/>
      <c r="G91" s="88"/>
      <c r="H91" s="88"/>
      <c r="I91" s="88"/>
    </row>
    <row r="92" spans="4:9">
      <c r="D92" s="86"/>
      <c r="E92" s="86"/>
      <c r="F92" s="87"/>
      <c r="G92" s="88"/>
      <c r="H92" s="88"/>
      <c r="I92" s="88"/>
    </row>
    <row r="93" spans="4:9">
      <c r="D93" s="86"/>
      <c r="E93" s="86"/>
      <c r="F93" s="87"/>
      <c r="G93" s="88"/>
      <c r="H93" s="88"/>
      <c r="I93" s="88"/>
    </row>
    <row r="94" spans="4:9">
      <c r="D94" s="86"/>
      <c r="E94" s="86"/>
      <c r="F94" s="87"/>
      <c r="G94" s="88"/>
      <c r="H94" s="88"/>
      <c r="I94" s="88"/>
    </row>
    <row r="95" spans="4:9">
      <c r="D95" s="86"/>
      <c r="E95" s="86"/>
      <c r="F95" s="87"/>
      <c r="G95" s="88"/>
      <c r="H95" s="88"/>
      <c r="I95" s="88"/>
    </row>
    <row r="96" spans="4:9">
      <c r="D96" s="86"/>
      <c r="E96" s="86"/>
      <c r="F96" s="87"/>
      <c r="G96" s="88"/>
      <c r="H96" s="88"/>
      <c r="I96" s="88"/>
    </row>
    <row r="97" spans="4:9">
      <c r="D97" s="86"/>
      <c r="E97" s="86"/>
      <c r="F97" s="87"/>
      <c r="G97" s="88"/>
      <c r="H97" s="88"/>
      <c r="I97" s="88"/>
    </row>
    <row r="98" spans="4:9">
      <c r="D98" s="86"/>
      <c r="E98" s="86"/>
      <c r="F98" s="87"/>
      <c r="G98" s="88"/>
      <c r="H98" s="88"/>
      <c r="I98" s="88"/>
    </row>
    <row r="99" spans="4:9">
      <c r="D99" s="86"/>
      <c r="E99" s="86"/>
      <c r="F99" s="87"/>
      <c r="G99" s="88"/>
      <c r="H99" s="88"/>
      <c r="I99" s="88"/>
    </row>
    <row r="100" spans="4:9">
      <c r="D100" s="86"/>
      <c r="E100" s="86"/>
      <c r="F100" s="87"/>
      <c r="G100" s="88"/>
      <c r="H100" s="88"/>
      <c r="I100" s="88"/>
    </row>
    <row r="101" spans="4:9">
      <c r="D101" s="86"/>
      <c r="E101" s="86"/>
      <c r="F101" s="87"/>
      <c r="G101" s="88"/>
      <c r="H101" s="88"/>
      <c r="I101" s="88"/>
    </row>
    <row r="102" spans="4:9">
      <c r="D102" s="86"/>
      <c r="E102" s="86"/>
      <c r="F102" s="87"/>
      <c r="G102" s="88"/>
      <c r="H102" s="88"/>
      <c r="I102" s="88"/>
    </row>
    <row r="103" spans="4:9">
      <c r="D103" s="86"/>
      <c r="E103" s="86"/>
      <c r="F103" s="87"/>
      <c r="G103" s="88"/>
      <c r="H103" s="88"/>
      <c r="I103" s="88"/>
    </row>
    <row r="104" spans="4:9">
      <c r="D104" s="86"/>
      <c r="E104" s="86"/>
      <c r="F104" s="87"/>
      <c r="G104" s="88"/>
      <c r="H104" s="88"/>
      <c r="I104" s="88"/>
    </row>
    <row r="105" spans="4:9">
      <c r="D105" s="86"/>
      <c r="E105" s="86"/>
      <c r="F105" s="87"/>
      <c r="G105" s="88"/>
      <c r="H105" s="88"/>
      <c r="I105" s="88"/>
    </row>
    <row r="106" spans="4:9">
      <c r="D106" s="86"/>
      <c r="E106" s="86"/>
      <c r="F106" s="87"/>
      <c r="G106" s="88"/>
      <c r="H106" s="88"/>
      <c r="I106" s="88"/>
    </row>
    <row r="107" spans="4:9">
      <c r="D107" s="86"/>
      <c r="E107" s="86"/>
      <c r="F107" s="87"/>
      <c r="G107" s="88"/>
      <c r="H107" s="88"/>
      <c r="I107" s="88"/>
    </row>
    <row r="108" spans="4:9">
      <c r="D108" s="86"/>
      <c r="E108" s="86"/>
      <c r="F108" s="87"/>
      <c r="G108" s="88"/>
      <c r="H108" s="88"/>
      <c r="I108" s="88"/>
    </row>
    <row r="109" spans="4:9">
      <c r="D109" s="86"/>
      <c r="E109" s="86"/>
      <c r="F109" s="87"/>
      <c r="G109" s="88"/>
      <c r="H109" s="88"/>
      <c r="I109" s="88"/>
    </row>
    <row r="110" spans="4:9">
      <c r="D110" s="86"/>
      <c r="E110" s="86"/>
      <c r="F110" s="87"/>
      <c r="G110" s="88"/>
      <c r="H110" s="88"/>
      <c r="I110" s="88"/>
    </row>
    <row r="111" spans="4:9">
      <c r="D111" s="86"/>
      <c r="E111" s="86"/>
      <c r="F111" s="87"/>
      <c r="G111" s="88"/>
      <c r="H111" s="88"/>
      <c r="I111" s="88"/>
    </row>
    <row r="112" spans="4:9">
      <c r="D112" s="86"/>
      <c r="E112" s="86"/>
      <c r="F112" s="87"/>
      <c r="G112" s="88"/>
      <c r="H112" s="88"/>
      <c r="I112" s="88"/>
    </row>
    <row r="113" spans="4:9">
      <c r="D113" s="86"/>
      <c r="E113" s="86"/>
      <c r="F113" s="87"/>
      <c r="G113" s="88"/>
      <c r="H113" s="88"/>
      <c r="I113" s="88"/>
    </row>
    <row r="114" spans="4:9">
      <c r="D114" s="86"/>
      <c r="E114" s="86"/>
      <c r="F114" s="87"/>
      <c r="G114" s="88"/>
      <c r="H114" s="88"/>
      <c r="I114" s="88"/>
    </row>
    <row r="115" spans="4:9">
      <c r="D115" s="86"/>
      <c r="E115" s="86"/>
      <c r="F115" s="87"/>
      <c r="G115" s="88"/>
      <c r="H115" s="88"/>
      <c r="I115" s="88"/>
    </row>
    <row r="116" spans="4:9">
      <c r="D116" s="86"/>
      <c r="E116" s="86"/>
      <c r="F116" s="87"/>
      <c r="G116" s="88"/>
      <c r="H116" s="88"/>
      <c r="I116" s="88"/>
    </row>
    <row r="117" spans="4:9">
      <c r="D117" s="86"/>
      <c r="E117" s="86"/>
      <c r="F117" s="87"/>
      <c r="G117" s="88"/>
      <c r="H117" s="88"/>
      <c r="I117" s="88"/>
    </row>
    <row r="118" spans="4:9">
      <c r="D118" s="86"/>
      <c r="E118" s="86"/>
      <c r="F118" s="87"/>
      <c r="G118" s="88"/>
      <c r="H118" s="88"/>
      <c r="I118" s="88"/>
    </row>
    <row r="119" spans="4:9">
      <c r="D119" s="86"/>
      <c r="E119" s="86"/>
      <c r="F119" s="87"/>
      <c r="G119" s="88"/>
      <c r="H119" s="88"/>
      <c r="I119" s="88"/>
    </row>
    <row r="120" spans="4:9">
      <c r="D120" s="86"/>
      <c r="E120" s="86"/>
      <c r="F120" s="87"/>
      <c r="G120" s="88"/>
      <c r="H120" s="88"/>
      <c r="I120" s="88"/>
    </row>
    <row r="121" spans="4:9">
      <c r="D121" s="86"/>
      <c r="E121" s="86"/>
      <c r="F121" s="87"/>
      <c r="G121" s="88"/>
      <c r="H121" s="88"/>
      <c r="I121" s="88"/>
    </row>
    <row r="122" spans="4:9">
      <c r="D122" s="86"/>
      <c r="E122" s="86"/>
      <c r="F122" s="87"/>
      <c r="G122" s="88"/>
      <c r="H122" s="88"/>
      <c r="I122" s="88"/>
    </row>
    <row r="123" spans="4:9">
      <c r="D123" s="86"/>
      <c r="E123" s="86"/>
      <c r="F123" s="87"/>
      <c r="G123" s="88"/>
      <c r="H123" s="88"/>
      <c r="I123" s="88"/>
    </row>
    <row r="124" spans="4:9">
      <c r="D124" s="86"/>
      <c r="E124" s="86"/>
      <c r="F124" s="87"/>
      <c r="G124" s="88"/>
      <c r="H124" s="88"/>
      <c r="I124" s="88"/>
    </row>
    <row r="125" spans="4:9">
      <c r="D125" s="86"/>
      <c r="E125" s="86"/>
      <c r="F125" s="87"/>
      <c r="G125" s="88"/>
      <c r="H125" s="88"/>
      <c r="I125" s="88"/>
    </row>
    <row r="126" spans="4:9">
      <c r="D126" s="86"/>
      <c r="E126" s="86"/>
      <c r="F126" s="87"/>
      <c r="G126" s="88"/>
      <c r="H126" s="88"/>
      <c r="I126" s="88"/>
    </row>
  </sheetData>
  <mergeCells count="2">
    <mergeCell ref="A1:B1"/>
    <mergeCell ref="C1:I1"/>
  </mergeCells>
  <dataValidations count="1">
    <dataValidation type="list" allowBlank="1" showInputMessage="1" showErrorMessage="1" sqref="G3">
      <formula1>$L$6:$L$7</formula1>
    </dataValidation>
  </dataValidations>
  <pageMargins left="0.25" right="0.25" top="0.75" bottom="0.75" header="0.3" footer="0.3"/>
  <pageSetup paperSize="8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5</vt:i4>
      </vt:variant>
    </vt:vector>
  </HeadingPairs>
  <TitlesOfParts>
    <vt:vector size="20" baseType="lpstr">
      <vt:lpstr>alapadatok</vt:lpstr>
      <vt:lpstr>altisk_gimn</vt:lpstr>
      <vt:lpstr>Munka1</vt:lpstr>
      <vt:lpstr>Munka2</vt:lpstr>
      <vt:lpstr>Munka3</vt:lpstr>
      <vt:lpstr>Munka4</vt:lpstr>
      <vt:lpstr>Munka5</vt:lpstr>
      <vt:lpstr>kollegium</vt:lpstr>
      <vt:lpstr>SNI névsor</vt:lpstr>
      <vt:lpstr>Habilitáció számláló</vt:lpstr>
      <vt:lpstr>Kitöltési útmutató</vt:lpstr>
      <vt:lpstr>Kitöltési útmutató - kollégium</vt:lpstr>
      <vt:lpstr>Segédlet - kollégium</vt:lpstr>
      <vt:lpstr>Segéd1</vt:lpstr>
      <vt:lpstr>Segéd2</vt:lpstr>
      <vt:lpstr>altisk_gimn!Nyomtatási_cím</vt:lpstr>
      <vt:lpstr>'SNI névsor'!Nyomtatási_cím</vt:lpstr>
      <vt:lpstr>kollegium!Nyomtatási_terület</vt:lpstr>
      <vt:lpstr>'Segédlet - kollégium'!Nyomtatási_terület</vt:lpstr>
      <vt:lpstr>'SNI névsor'!Nyomtatási_terület</vt:lpstr>
    </vt:vector>
  </TitlesOfParts>
  <Company>Klebersberg Intézményfenntartó Központ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Keller Izabella</dc:creator>
  <cp:lastModifiedBy>Diák</cp:lastModifiedBy>
  <cp:lastPrinted>2018-09-21T10:58:49Z</cp:lastPrinted>
  <dcterms:created xsi:type="dcterms:W3CDTF">2015-01-30T09:27:00Z</dcterms:created>
  <dcterms:modified xsi:type="dcterms:W3CDTF">2018-09-24T09:57:10Z</dcterms:modified>
</cp:coreProperties>
</file>